
<file path=[Content_Types].xml><?xml version="1.0" encoding="utf-8"?>
<Types xmlns="http://schemas.openxmlformats.org/package/2006/content-types">
  <Default Extension="vml" ContentType="application/vnd.openxmlformats-officedocument.vmlDrawing"/>
  <Default Extension="gif" ContentType="image/gif"/>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comments10.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125" windowHeight="12540" firstSheet="6" activeTab="16"/>
  </bookViews>
  <sheets>
    <sheet name="整体说明" sheetId="1" r:id="rId1"/>
    <sheet name="装备说明" sheetId="7" r:id="rId2"/>
    <sheet name="主角" sheetId="2" r:id="rId3"/>
    <sheet name="武器" sheetId="5" r:id="rId4"/>
    <sheet name="武器转换表" sheetId="14" r:id="rId5"/>
    <sheet name="附属武器" sheetId="9" r:id="rId6"/>
    <sheet name="副武器转换表" sheetId="16" r:id="rId7"/>
    <sheet name="防具" sheetId="8" r:id="rId8"/>
    <sheet name="防具转换表" sheetId="17" r:id="rId9"/>
    <sheet name="饰品" sheetId="10" r:id="rId10"/>
    <sheet name="怪物基础" sheetId="11" r:id="rId11"/>
    <sheet name="怪物说明" sheetId="6" r:id="rId12"/>
    <sheet name="怪物和场景的关系" sheetId="13" r:id="rId13"/>
    <sheet name="怪物" sheetId="12" r:id="rId14"/>
    <sheet name="钻石价格表" sheetId="15" r:id="rId15"/>
    <sheet name="七天奖励" sheetId="18" r:id="rId16"/>
    <sheet name="活动关卡产出" sheetId="19" r:id="rId17"/>
  </sheets>
  <calcPr calcId="144525"/>
</workbook>
</file>

<file path=xl/comments1.xml><?xml version="1.0" encoding="utf-8"?>
<comments xmlns="http://schemas.openxmlformats.org/spreadsheetml/2006/main">
  <authors>
    <author>Administrator</author>
    <author>JoyWoon</author>
  </authors>
  <commentList>
    <comment ref="H1" authorId="0">
      <text>
        <r>
          <rPr>
            <sz val="9"/>
            <rFont val="宋体"/>
            <charset val="134"/>
          </rPr>
          <t xml:space="preserve">填写cardData表中的ID
数据示例:
单个物品: basemat01*5
多个物品: basemat01*5|basemat02*1
basemat01 :材料的ID
5:表示数量
* :数量分隔符
| :物品类别分隔符
</t>
        </r>
      </text>
    </comment>
    <comment ref="K1" authorId="0">
      <text>
        <r>
          <rPr>
            <sz val="9"/>
            <rFont val="宋体"/>
            <charset val="134"/>
          </rPr>
          <t xml:space="preserve">填写cardData表中的ID
数据示例:
单个物品: basemat01*5
多个物品: basemat01*5|basemat02*1
basemat01 :材料的ID
5:表示数量
* :数量分隔符
| :物品类别分隔符
</t>
        </r>
      </text>
    </comment>
    <comment ref="R1" authorId="0">
      <text>
        <r>
          <rPr>
            <b/>
            <sz val="9"/>
            <rFont val="宋体"/>
            <charset val="134"/>
          </rPr>
          <t>Administrator:</t>
        </r>
        <r>
          <rPr>
            <sz val="9"/>
            <rFont val="宋体"/>
            <charset val="134"/>
          </rPr>
          <t xml:space="preserve">
1000/250=4米每秒</t>
        </r>
      </text>
    </comment>
    <comment ref="S1" authorId="0">
      <text>
        <r>
          <rPr>
            <b/>
            <sz val="9"/>
            <rFont val="宋体"/>
            <charset val="134"/>
          </rPr>
          <t>Administrator:</t>
        </r>
        <r>
          <rPr>
            <sz val="9"/>
            <rFont val="宋体"/>
            <charset val="134"/>
          </rPr>
          <t xml:space="preserve">
10000为基数</t>
        </r>
      </text>
    </comment>
    <comment ref="T1" authorId="0">
      <text>
        <r>
          <rPr>
            <b/>
            <sz val="9"/>
            <rFont val="宋体"/>
            <charset val="134"/>
          </rPr>
          <t>Administrator:</t>
        </r>
        <r>
          <rPr>
            <sz val="9"/>
            <rFont val="宋体"/>
            <charset val="134"/>
          </rPr>
          <t xml:space="preserve">
10000为基数
</t>
        </r>
      </text>
    </comment>
    <comment ref="U1" authorId="1">
      <text>
        <r>
          <rPr>
            <b/>
            <sz val="9"/>
            <rFont val="宋体"/>
            <charset val="134"/>
          </rPr>
          <t>JoyWoon:</t>
        </r>
        <r>
          <rPr>
            <sz val="9"/>
            <rFont val="宋体"/>
            <charset val="134"/>
          </rPr>
          <t xml:space="preserve">
+多少秒</t>
        </r>
      </text>
    </comment>
    <comment ref="W1" authorId="1">
      <text>
        <r>
          <rPr>
            <b/>
            <sz val="9"/>
            <rFont val="宋体"/>
            <charset val="134"/>
          </rPr>
          <t>JoyWoon:</t>
        </r>
        <r>
          <rPr>
            <sz val="9"/>
            <rFont val="宋体"/>
            <charset val="134"/>
          </rPr>
          <t xml:space="preserve">
暴击增加伤害值</t>
        </r>
      </text>
    </comment>
    <comment ref="Z1" authorId="0">
      <text>
        <r>
          <rPr>
            <sz val="9"/>
            <rFont val="宋体"/>
            <charset val="134"/>
          </rPr>
          <t>填写小数点，加成公式是基础攻击力乘以（1+0.1）；
其中0.1是对应的攻击加成值</t>
        </r>
      </text>
    </comment>
    <comment ref="AI1" authorId="1">
      <text>
        <r>
          <rPr>
            <b/>
            <sz val="9"/>
            <rFont val="宋体"/>
            <charset val="134"/>
          </rPr>
          <t>JoyWoon:</t>
        </r>
        <r>
          <rPr>
            <sz val="9"/>
            <rFont val="宋体"/>
            <charset val="134"/>
          </rPr>
          <t xml:space="preserve">
获取金币的倍率</t>
        </r>
      </text>
    </comment>
  </commentList>
</comments>
</file>

<file path=xl/comments10.xml><?xml version="1.0" encoding="utf-8"?>
<comments xmlns="http://schemas.openxmlformats.org/spreadsheetml/2006/main">
  <authors>
    <author>JoyWoon</author>
  </authors>
  <commentList>
    <comment ref="AB1" authorId="0">
      <text>
        <r>
          <rPr>
            <b/>
            <sz val="9"/>
            <rFont val="宋体"/>
            <charset val="134"/>
          </rPr>
          <t>JoyWoon:</t>
        </r>
        <r>
          <rPr>
            <sz val="9"/>
            <rFont val="宋体"/>
            <charset val="134"/>
          </rPr>
          <t xml:space="preserve">
dog靠近6米内速度翻倍</t>
        </r>
      </text>
    </comment>
    <comment ref="AD1" authorId="0">
      <text>
        <r>
          <rPr>
            <b/>
            <sz val="9"/>
            <rFont val="宋体"/>
            <charset val="134"/>
          </rPr>
          <t>JoyWoon:</t>
        </r>
        <r>
          <rPr>
            <sz val="9"/>
            <rFont val="宋体"/>
            <charset val="134"/>
          </rPr>
          <t xml:space="preserve">
无效距离</t>
        </r>
      </text>
    </comment>
    <comment ref="AE1" authorId="0">
      <text>
        <r>
          <rPr>
            <b/>
            <sz val="9"/>
            <rFont val="宋体"/>
            <charset val="134"/>
          </rPr>
          <t>JoyWoon:</t>
        </r>
        <r>
          <rPr>
            <sz val="9"/>
            <rFont val="宋体"/>
            <charset val="134"/>
          </rPr>
          <t xml:space="preserve">
寻路体积最小/最大</t>
        </r>
      </text>
    </comment>
    <comment ref="AG1" authorId="0">
      <text>
        <r>
          <rPr>
            <b/>
            <sz val="9"/>
            <rFont val="宋体"/>
            <charset val="134"/>
          </rPr>
          <t>JoyWoon:</t>
        </r>
        <r>
          <rPr>
            <sz val="9"/>
            <rFont val="宋体"/>
            <charset val="134"/>
          </rPr>
          <t xml:space="preserve">
可以做个算法</t>
        </r>
      </text>
    </comment>
    <comment ref="AI1" authorId="0">
      <text>
        <r>
          <rPr>
            <b/>
            <sz val="9"/>
            <rFont val="宋体"/>
            <charset val="134"/>
          </rPr>
          <t>JoyWoon:</t>
        </r>
        <r>
          <rPr>
            <sz val="9"/>
            <rFont val="宋体"/>
            <charset val="134"/>
          </rPr>
          <t xml:space="preserve">
寻路体积减少的速度</t>
        </r>
      </text>
    </comment>
  </commentList>
</comments>
</file>

<file path=xl/comments2.xml><?xml version="1.0" encoding="utf-8"?>
<comments xmlns="http://schemas.openxmlformats.org/spreadsheetml/2006/main">
  <authors>
    <author>Administrator</author>
    <author>JoyWoon</author>
  </authors>
  <commentList>
    <comment ref="H1" authorId="0">
      <text>
        <r>
          <rPr>
            <sz val="9"/>
            <rFont val="宋体"/>
            <charset val="134"/>
          </rPr>
          <t>子弹数量限制；
0表示无限射击
大于0则表示有限子弹射击</t>
        </r>
      </text>
    </comment>
    <comment ref="I1" authorId="0">
      <text>
        <r>
          <rPr>
            <sz val="9"/>
            <rFont val="宋体"/>
            <charset val="134"/>
          </rPr>
          <t>武器攻击范围检测</t>
        </r>
      </text>
    </comment>
    <comment ref="J1" authorId="0">
      <text>
        <r>
          <rPr>
            <sz val="9"/>
            <rFont val="宋体"/>
            <charset val="134"/>
          </rPr>
          <t>Administrator:
每开一枪射出的最少子弹数量；部分武器使用</t>
        </r>
      </text>
    </comment>
    <comment ref="K1" authorId="1">
      <text>
        <r>
          <rPr>
            <b/>
            <sz val="9"/>
            <rFont val="宋体"/>
            <charset val="134"/>
          </rPr>
          <t>JoyWoon:</t>
        </r>
        <r>
          <rPr>
            <sz val="9"/>
            <rFont val="宋体"/>
            <charset val="134"/>
          </rPr>
          <t xml:space="preserve">
1次射出多颗子弹的间隔
攻速×0.25
</t>
        </r>
      </text>
    </comment>
    <comment ref="M1" authorId="0">
      <text>
        <r>
          <rPr>
            <sz val="9"/>
            <rFont val="宋体"/>
            <charset val="134"/>
          </rPr>
          <t xml:space="preserve">多少毫秒射击一次
最低都是100毫秒一次
游戏里面的间隔最低是200毫秒
</t>
        </r>
      </text>
    </comment>
    <comment ref="N1" authorId="0">
      <text>
        <r>
          <rPr>
            <sz val="9"/>
            <rFont val="宋体"/>
            <charset val="134"/>
          </rPr>
          <t xml:space="preserve">多少毫秒射击一次
最低都是100毫秒一次
游戏里面的间隔最低是200毫秒
</t>
        </r>
      </text>
    </comment>
  </commentList>
</comments>
</file>

<file path=xl/comments3.xml><?xml version="1.0" encoding="utf-8"?>
<comments xmlns="http://schemas.openxmlformats.org/spreadsheetml/2006/main">
  <authors>
    <author>Administrator</author>
    <author>JoyWoon</author>
  </authors>
  <commentList>
    <comment ref="G1" authorId="0">
      <text>
        <r>
          <rPr>
            <sz val="9"/>
            <rFont val="宋体"/>
            <charset val="134"/>
          </rPr>
          <t>子弹数量限制；
0表示无限射击
大于0则表示有限子弹射击</t>
        </r>
      </text>
    </comment>
    <comment ref="H1" authorId="0">
      <text>
        <r>
          <rPr>
            <sz val="9"/>
            <rFont val="宋体"/>
            <charset val="134"/>
          </rPr>
          <t>武器攻击范围检测</t>
        </r>
      </text>
    </comment>
    <comment ref="I1" authorId="0">
      <text>
        <r>
          <rPr>
            <sz val="9"/>
            <rFont val="宋体"/>
            <charset val="134"/>
          </rPr>
          <t>Administrator:
每开一枪射出的最少子弹数量；部分武器使用</t>
        </r>
      </text>
    </comment>
    <comment ref="J1" authorId="1">
      <text>
        <r>
          <rPr>
            <b/>
            <sz val="9"/>
            <rFont val="宋体"/>
            <charset val="134"/>
          </rPr>
          <t>JoyWoon:</t>
        </r>
        <r>
          <rPr>
            <sz val="9"/>
            <rFont val="宋体"/>
            <charset val="134"/>
          </rPr>
          <t xml:space="preserve">
1次射出多颗子弹的间隔
攻速×0.25
</t>
        </r>
      </text>
    </comment>
    <comment ref="K1" authorId="0">
      <text>
        <r>
          <rPr>
            <sz val="9"/>
            <rFont val="宋体"/>
            <charset val="134"/>
          </rPr>
          <t xml:space="preserve">多少毫秒射击一次
最低都是100毫秒一次
游戏里面的间隔最低是200毫秒
</t>
        </r>
      </text>
    </comment>
  </commentList>
</comments>
</file>

<file path=xl/comments4.xml><?xml version="1.0" encoding="utf-8"?>
<comments xmlns="http://schemas.openxmlformats.org/spreadsheetml/2006/main">
  <authors>
    <author>Administrator</author>
    <author>JoyWoon</author>
  </authors>
  <commentList>
    <comment ref="H1" authorId="0">
      <text>
        <r>
          <rPr>
            <sz val="9"/>
            <rFont val="宋体"/>
            <charset val="134"/>
          </rPr>
          <t>子弹数量限制；
0表示无限射击
大于0则表示有限子弹射击</t>
        </r>
      </text>
    </comment>
    <comment ref="I1" authorId="0">
      <text>
        <r>
          <rPr>
            <sz val="9"/>
            <rFont val="宋体"/>
            <charset val="134"/>
          </rPr>
          <t>子弹数量限制；
0表示无限射击
大于0则表示有限子弹射击</t>
        </r>
      </text>
    </comment>
    <comment ref="J1" authorId="0">
      <text>
        <r>
          <rPr>
            <sz val="9"/>
            <rFont val="宋体"/>
            <charset val="134"/>
          </rPr>
          <t>子弹数量限制；
0表示无限射击
大于0则表示有限子弹射击</t>
        </r>
      </text>
    </comment>
    <comment ref="K1" authorId="0">
      <text>
        <r>
          <rPr>
            <sz val="9"/>
            <rFont val="宋体"/>
            <charset val="134"/>
          </rPr>
          <t>武器攻击范围检测</t>
        </r>
      </text>
    </comment>
    <comment ref="L1" authorId="0">
      <text>
        <r>
          <rPr>
            <sz val="9"/>
            <rFont val="宋体"/>
            <charset val="134"/>
          </rPr>
          <t>Administrator:
每开一枪射出的最少子弹数量；部分武器使用</t>
        </r>
      </text>
    </comment>
    <comment ref="M1" authorId="1">
      <text>
        <r>
          <rPr>
            <b/>
            <sz val="9"/>
            <rFont val="宋体"/>
            <charset val="134"/>
          </rPr>
          <t>JoyWoon:</t>
        </r>
        <r>
          <rPr>
            <sz val="9"/>
            <rFont val="宋体"/>
            <charset val="134"/>
          </rPr>
          <t xml:space="preserve">
1次射出多颗子弹的间隔
攻速×0.25
</t>
        </r>
      </text>
    </comment>
  </commentList>
</comments>
</file>

<file path=xl/comments5.xml><?xml version="1.0" encoding="utf-8"?>
<comments xmlns="http://schemas.openxmlformats.org/spreadsheetml/2006/main">
  <authors>
    <author>Administrator</author>
  </authors>
  <commentList>
    <comment ref="I1" authorId="0">
      <text>
        <r>
          <rPr>
            <sz val="9"/>
            <rFont val="宋体"/>
            <charset val="134"/>
          </rPr>
          <t>填写小数点，加成公式是基础攻击力乘以（1+0.1）；
其中0.1是对应的攻击加成值</t>
        </r>
      </text>
    </comment>
    <comment ref="L1" authorId="0">
      <text>
        <r>
          <rPr>
            <sz val="9"/>
            <rFont val="宋体"/>
            <charset val="134"/>
          </rPr>
          <t>暴击触发;几率填整数；按照万分之几的几率来填整数；
增加方式是在基础的暴击几率上加</t>
        </r>
      </text>
    </comment>
    <comment ref="Q1" authorId="0">
      <text>
        <r>
          <rPr>
            <sz val="9"/>
            <rFont val="宋体"/>
            <charset val="134"/>
          </rPr>
          <t xml:space="preserve">闪避几率；几率填整数；按照万分之几的几率来填整数
</t>
        </r>
      </text>
    </comment>
  </commentList>
</comments>
</file>

<file path=xl/comments6.xml><?xml version="1.0" encoding="utf-8"?>
<comments xmlns="http://schemas.openxmlformats.org/spreadsheetml/2006/main">
  <authors>
    <author>Administrator</author>
  </authors>
  <commentList>
    <comment ref="D1" authorId="0">
      <text>
        <r>
          <rPr>
            <sz val="9"/>
            <rFont val="宋体"/>
            <charset val="134"/>
          </rPr>
          <t xml:space="preserve">1=1星 2=2星
3=3星 4=4星
5=5星 6=6星
</t>
        </r>
      </text>
    </comment>
    <comment ref="E1" authorId="0">
      <text>
        <r>
          <rPr>
            <sz val="9"/>
            <rFont val="宋体"/>
            <charset val="134"/>
          </rPr>
          <t>填写小数点，加成公式是基础攻击力乘以（1+0.1）；
其中0.1是对应的攻击加成值</t>
        </r>
      </text>
    </comment>
  </commentList>
</comments>
</file>

<file path=xl/comments7.xml><?xml version="1.0" encoding="utf-8"?>
<comments xmlns="http://schemas.openxmlformats.org/spreadsheetml/2006/main">
  <authors>
    <author>Administrator</author>
  </authors>
  <commentList>
    <comment ref="I1" authorId="0">
      <text>
        <r>
          <rPr>
            <sz val="9"/>
            <rFont val="宋体"/>
            <charset val="134"/>
          </rPr>
          <t>填写小数点，加成公式是基础攻击力乘以（1+0.1）；
其中0.1是对应的攻击加成值</t>
        </r>
      </text>
    </comment>
    <comment ref="L1" authorId="0">
      <text>
        <r>
          <rPr>
            <sz val="9"/>
            <rFont val="宋体"/>
            <charset val="134"/>
          </rPr>
          <t>暴击触发;几率填整数；按照万分之几的几率来填整数；
增加方式是在基础的暴击几率上加</t>
        </r>
      </text>
    </comment>
    <comment ref="Q1" authorId="0">
      <text>
        <r>
          <rPr>
            <sz val="9"/>
            <rFont val="宋体"/>
            <charset val="134"/>
          </rPr>
          <t xml:space="preserve">闪避几率；几率填整数；按照万分之几的几率来填整数
</t>
        </r>
      </text>
    </comment>
  </commentList>
</comments>
</file>

<file path=xl/comments8.xml><?xml version="1.0" encoding="utf-8"?>
<comments xmlns="http://schemas.openxmlformats.org/spreadsheetml/2006/main">
  <authors>
    <author>JoyWoon</author>
  </authors>
  <commentList>
    <comment ref="F10" authorId="0">
      <text>
        <r>
          <rPr>
            <b/>
            <sz val="9"/>
            <rFont val="宋体"/>
            <charset val="134"/>
          </rPr>
          <t>JoyWoon:</t>
        </r>
        <r>
          <rPr>
            <sz val="9"/>
            <rFont val="宋体"/>
            <charset val="134"/>
          </rPr>
          <t xml:space="preserve">
dog靠近6米内速度翻倍</t>
        </r>
      </text>
    </comment>
  </commentList>
</comments>
</file>

<file path=xl/comments9.xml><?xml version="1.0" encoding="utf-8"?>
<comments xmlns="http://schemas.openxmlformats.org/spreadsheetml/2006/main">
  <authors>
    <author>JoyWoon</author>
  </authors>
  <commentList>
    <comment ref="C176" authorId="0">
      <text>
        <r>
          <rPr>
            <b/>
            <sz val="9"/>
            <rFont val="宋体"/>
            <charset val="134"/>
          </rPr>
          <t>JoyWoon:</t>
        </r>
        <r>
          <rPr>
            <sz val="9"/>
            <rFont val="宋体"/>
            <charset val="134"/>
          </rPr>
          <t xml:space="preserve">
追击时，手部有狂暴的粒子特效</t>
        </r>
      </text>
    </comment>
    <comment ref="S176" authorId="0">
      <text>
        <r>
          <rPr>
            <b/>
            <sz val="9"/>
            <rFont val="宋体"/>
            <charset val="134"/>
          </rPr>
          <t>JoyWoon:</t>
        </r>
        <r>
          <rPr>
            <sz val="9"/>
            <rFont val="宋体"/>
            <charset val="134"/>
          </rPr>
          <t xml:space="preserve">
有对应的动作</t>
        </r>
      </text>
    </comment>
    <comment ref="C177" authorId="0">
      <text>
        <r>
          <rPr>
            <b/>
            <sz val="9"/>
            <rFont val="宋体"/>
            <charset val="134"/>
          </rPr>
          <t>JoyWoon:</t>
        </r>
        <r>
          <rPr>
            <sz val="9"/>
            <rFont val="宋体"/>
            <charset val="134"/>
          </rPr>
          <t xml:space="preserve">
跳砸前，有一个蹲下准备跳跃的动作</t>
        </r>
      </text>
    </comment>
    <comment ref="C178" authorId="0">
      <text>
        <r>
          <rPr>
            <b/>
            <sz val="9"/>
            <rFont val="宋体"/>
            <charset val="134"/>
          </rPr>
          <t>JoyWoon:</t>
        </r>
        <r>
          <rPr>
            <sz val="9"/>
            <rFont val="宋体"/>
            <charset val="134"/>
          </rPr>
          <t xml:space="preserve">
预警冲锋时，有一个准备冲锋的动作</t>
        </r>
      </text>
    </comment>
    <comment ref="A179" authorId="0">
      <text>
        <r>
          <rPr>
            <b/>
            <sz val="9"/>
            <rFont val="宋体"/>
            <charset val="134"/>
          </rPr>
          <t>JoyWoon:</t>
        </r>
        <r>
          <rPr>
            <sz val="9"/>
            <rFont val="宋体"/>
            <charset val="134"/>
          </rPr>
          <t xml:space="preserve">
替换
模型追踪者-2</t>
        </r>
      </text>
    </comment>
  </commentList>
</comments>
</file>

<file path=xl/sharedStrings.xml><?xml version="1.0" encoding="utf-8"?>
<sst xmlns="http://schemas.openxmlformats.org/spreadsheetml/2006/main" count="8764" uniqueCount="3137">
  <si>
    <t>主角满级</t>
  </si>
  <si>
    <t>每</t>
  </si>
  <si>
    <t>级可以升1颗星</t>
  </si>
  <si>
    <t>说明：v0.1</t>
  </si>
  <si>
    <t>武器满级</t>
  </si>
  <si>
    <t>第一版先开放5颗星</t>
  </si>
  <si>
    <t>暂时不包含付费和经济、掉落这块</t>
  </si>
  <si>
    <t>防具/头/鞋子满级</t>
  </si>
  <si>
    <t>英雄数值暂无，需要等待下个版本</t>
  </si>
  <si>
    <t>该数值表暂时请勿做变更（避免远程配合冲突），配置的数据可以从该表格获取数据做计算</t>
  </si>
  <si>
    <t>副武器满级</t>
  </si>
  <si>
    <t>装备界面需要把所有属性显示完整(该表内的绿色字段都需要显示）。</t>
  </si>
  <si>
    <t>饰品满级</t>
  </si>
  <si>
    <t>默认的暴击率需要改为1.25倍</t>
  </si>
  <si>
    <t>帽子和鞋子暂时不开放，后续可以增加装备槽</t>
  </si>
  <si>
    <t>怪物满级</t>
  </si>
  <si>
    <t>怪物数值不包括金币关卡的怪物和挑战关卡的怪物，特殊关卡中的怪物可以根据已有的怪物数值进行复制使用或者另外制作数值</t>
  </si>
  <si>
    <t>去掉【排弹】，表现效果较差，保留【散弹】效果</t>
  </si>
  <si>
    <t>【满血治疗】改为回复【30%血】</t>
  </si>
  <si>
    <t>饰品数值目前尚未计算，等待下个版本</t>
  </si>
  <si>
    <t>所有怪物的技能输出，基于怪物的攻击力进行计算：怪物总攻击力×n%</t>
  </si>
  <si>
    <t>说明：v0.2</t>
  </si>
  <si>
    <t>整体数值更新</t>
  </si>
  <si>
    <t>解决了按照等级相除之后，属性&lt;1的情况</t>
  </si>
  <si>
    <t>枪支过少</t>
  </si>
  <si>
    <t>手枪可以补充5-6把</t>
  </si>
  <si>
    <t>冲锋枪可以补充5-6把</t>
  </si>
  <si>
    <t>突击步枪可以补充4-5把</t>
  </si>
  <si>
    <t>类型</t>
  </si>
  <si>
    <t>主要作用</t>
  </si>
  <si>
    <t>描述</t>
  </si>
  <si>
    <t>权值</t>
  </si>
  <si>
    <t>整体概率</t>
  </si>
  <si>
    <t>驳壳枪</t>
  </si>
  <si>
    <t>驳壳枪是在抗战时期八路军用的主要手枪，原名是毛瑟军用手枪，为例还是很大的，设计速度很快，而且射程也很远，可以有150米。虽然外观不咋地，但是还是受到很多人的喜爱。</t>
  </si>
  <si>
    <t>武器</t>
  </si>
  <si>
    <t>输出</t>
  </si>
  <si>
    <t>宝贵</t>
  </si>
  <si>
    <t>M1911</t>
  </si>
  <si>
    <t>美军中最常见的武器。M1911自从1911年生产后，陪伴美国度过了两次世界大战等大大小小的战役。一直备受美军的喜欢，因为它的稳定性很好，而且杀伤力巨大，所以一直到现在还有部分美国军队在使用这把手枪。看来这个手枪的魅力确实很大。不过经过这么多年的发展，M1911手枪也在不断地进行改良。</t>
  </si>
  <si>
    <t>副武器</t>
  </si>
  <si>
    <t>额外的爆发伤害</t>
  </si>
  <si>
    <t>勃朗宁</t>
  </si>
  <si>
    <t>勃朗宁大威力自动手枪。这款手枪也很受大家的欢迎，而且这款手枪有一个不同于其他手枪的特点就是拥有13发子弹。要知道，一般的手枪都只有7发子弹，13发子弹的作战能力等于强了一倍。勃朗宁的有效射程是50米，可以说只要在有效射程内命中目标，那么目标必死无疑，所以这个杀伤力还是不容小觑的。</t>
  </si>
  <si>
    <t>衣服</t>
  </si>
  <si>
    <t>防御</t>
  </si>
  <si>
    <t>常见</t>
  </si>
  <si>
    <t>柯尔特</t>
  </si>
  <si>
    <t>柯尔特左轮手枪即转轮手枪(Revolver)，是一种属手枪类的小型枪械。其转轮一般有5到6个弹巢，亦有高达10个弹巢，子弹安装在弹巢中，可以逐发射击。转轮为了配合多数人使用右手的习惯，多为向左摆出，因此中文常称为“左轮手枪”，其实原文名称意为“转轮手枪”，与左右实无任何关联。</t>
  </si>
  <si>
    <t>头部</t>
  </si>
  <si>
    <t>生命</t>
  </si>
  <si>
    <t>沙漠之鹰</t>
  </si>
  <si>
    <t>这把手枪的优点在于射击精准度高，而且射程一般能达到100米，是普通手枪的两倍。但是沙漠之鹰有一个缺点就是太重，不太方便携带，而且后坐力太大，并不适合在战场使用，它还是更适合使用在狩猎上。</t>
  </si>
  <si>
    <t>鞋子</t>
  </si>
  <si>
    <t>移动速度</t>
  </si>
  <si>
    <t>稀有</t>
  </si>
  <si>
    <t>饰品</t>
  </si>
  <si>
    <t>各种各样</t>
  </si>
  <si>
    <t>角色名字</t>
  </si>
  <si>
    <t>星级</t>
  </si>
  <si>
    <t>等级</t>
  </si>
  <si>
    <t>升级经验</t>
  </si>
  <si>
    <t>升星金币</t>
  </si>
  <si>
    <t>升星钻石</t>
  </si>
  <si>
    <t>升星材料</t>
  </si>
  <si>
    <t>升级金币</t>
  </si>
  <si>
    <t>升级钻石</t>
  </si>
  <si>
    <t>升级材料</t>
  </si>
  <si>
    <t>攻击</t>
  </si>
  <si>
    <t>攻速</t>
  </si>
  <si>
    <t>移速</t>
  </si>
  <si>
    <t>闪避几率</t>
  </si>
  <si>
    <t>暴击几率</t>
  </si>
  <si>
    <t>buff时长</t>
  </si>
  <si>
    <t>boss伤害</t>
  </si>
  <si>
    <t>暴击伤害</t>
  </si>
  <si>
    <t>生命加成</t>
  </si>
  <si>
    <t>防御力加成</t>
  </si>
  <si>
    <t>攻击加成</t>
  </si>
  <si>
    <t>攻速加成</t>
  </si>
  <si>
    <t>移速加成</t>
  </si>
  <si>
    <t>闪避几率加成</t>
  </si>
  <si>
    <t>暴击几率加成</t>
  </si>
  <si>
    <t>buff时长加成</t>
  </si>
  <si>
    <t>boss伤害加成</t>
  </si>
  <si>
    <t>暴击伤害加成</t>
  </si>
  <si>
    <t>金币加成</t>
  </si>
  <si>
    <t>string</t>
  </si>
  <si>
    <t>int</t>
  </si>
  <si>
    <t>float</t>
  </si>
  <si>
    <t>name</t>
  </si>
  <si>
    <t>star_level</t>
  </si>
  <si>
    <t>level</t>
  </si>
  <si>
    <t>exp</t>
  </si>
  <si>
    <t>star_gold</t>
  </si>
  <si>
    <t>star_diamond</t>
  </si>
  <si>
    <t>star_materials</t>
  </si>
  <si>
    <t>up_gold</t>
  </si>
  <si>
    <t>up_diamond</t>
  </si>
  <si>
    <t>up_materials</t>
  </si>
  <si>
    <t>life_a</t>
  </si>
  <si>
    <t>defense_a</t>
  </si>
  <si>
    <t>attack_a</t>
  </si>
  <si>
    <t>attack_speed_a</t>
  </si>
  <si>
    <t>move_speed_a</t>
  </si>
  <si>
    <t>dodge_b</t>
  </si>
  <si>
    <t>critical_b</t>
  </si>
  <si>
    <t>buff_time_a</t>
  </si>
  <si>
    <t>boss_hurt_a</t>
  </si>
  <si>
    <t>critical_hurt_a</t>
  </si>
  <si>
    <t>life_c</t>
  </si>
  <si>
    <t>defense_c</t>
  </si>
  <si>
    <t>attack_c</t>
  </si>
  <si>
    <t>attack_speed_c</t>
  </si>
  <si>
    <t>move_speed_c</t>
  </si>
  <si>
    <t>dodge_c</t>
  </si>
  <si>
    <t>critical_c</t>
  </si>
  <si>
    <t>buff_time_c</t>
  </si>
  <si>
    <t>boss_hurt_c</t>
  </si>
  <si>
    <t>critical_hurt_c</t>
  </si>
  <si>
    <t>gold_add_c</t>
  </si>
  <si>
    <t>主角1级</t>
  </si>
  <si>
    <t>主角2级</t>
  </si>
  <si>
    <t>主角3级</t>
  </si>
  <si>
    <t>主角4级</t>
  </si>
  <si>
    <t>主角5级</t>
  </si>
  <si>
    <t>主角6级</t>
  </si>
  <si>
    <t>主角7级</t>
  </si>
  <si>
    <t>主角8级</t>
  </si>
  <si>
    <t>主角9级</t>
  </si>
  <si>
    <t>主角10级</t>
  </si>
  <si>
    <t>主角11级</t>
  </si>
  <si>
    <t>主角12级</t>
  </si>
  <si>
    <t>主角13级</t>
  </si>
  <si>
    <t>主角14级</t>
  </si>
  <si>
    <t>主角15级</t>
  </si>
  <si>
    <t>主角16级</t>
  </si>
  <si>
    <t>主角17级</t>
  </si>
  <si>
    <t>主角18级</t>
  </si>
  <si>
    <t>主角19级</t>
  </si>
  <si>
    <t>主角20级</t>
  </si>
  <si>
    <t>主角21级</t>
  </si>
  <si>
    <t>主角22级</t>
  </si>
  <si>
    <t>主角23级</t>
  </si>
  <si>
    <t>主角24级</t>
  </si>
  <si>
    <t>主角25级</t>
  </si>
  <si>
    <t>主角26级</t>
  </si>
  <si>
    <t>主角27级</t>
  </si>
  <si>
    <t>主角28级</t>
  </si>
  <si>
    <t>主角29级</t>
  </si>
  <si>
    <t>主角30级</t>
  </si>
  <si>
    <t>card002_1*10</t>
  </si>
  <si>
    <t>主角31级</t>
  </si>
  <si>
    <t>主角32级</t>
  </si>
  <si>
    <t>主角33级</t>
  </si>
  <si>
    <t>主角34级</t>
  </si>
  <si>
    <t>主角35级</t>
  </si>
  <si>
    <t>主角36级</t>
  </si>
  <si>
    <t>主角37级</t>
  </si>
  <si>
    <t>主角38级</t>
  </si>
  <si>
    <t>主角39级</t>
  </si>
  <si>
    <t>主角40级</t>
  </si>
  <si>
    <t>主角41级</t>
  </si>
  <si>
    <t>主角42级</t>
  </si>
  <si>
    <t>主角43级</t>
  </si>
  <si>
    <t>主角44级</t>
  </si>
  <si>
    <t>主角45级</t>
  </si>
  <si>
    <t>主角46级</t>
  </si>
  <si>
    <t>主角47级</t>
  </si>
  <si>
    <t>主角48级</t>
  </si>
  <si>
    <t>主角49级</t>
  </si>
  <si>
    <t>主角50级</t>
  </si>
  <si>
    <t>主角51级</t>
  </si>
  <si>
    <t>主角52级</t>
  </si>
  <si>
    <t>主角53级</t>
  </si>
  <si>
    <t>主角54级</t>
  </si>
  <si>
    <t>主角55级</t>
  </si>
  <si>
    <t>主角56级</t>
  </si>
  <si>
    <t>主角57级</t>
  </si>
  <si>
    <t>主角58级</t>
  </si>
  <si>
    <t>主角59级</t>
  </si>
  <si>
    <t>主角60级</t>
  </si>
  <si>
    <t>card002_1*20</t>
  </si>
  <si>
    <t>主角61级</t>
  </si>
  <si>
    <t>主角62级</t>
  </si>
  <si>
    <t>主角63级</t>
  </si>
  <si>
    <t>主角64级</t>
  </si>
  <si>
    <t>主角65级</t>
  </si>
  <si>
    <t>主角66级</t>
  </si>
  <si>
    <t>主角67级</t>
  </si>
  <si>
    <t>主角68级</t>
  </si>
  <si>
    <t>主角69级</t>
  </si>
  <si>
    <t>主角70级</t>
  </si>
  <si>
    <t>主角71级</t>
  </si>
  <si>
    <t>主角72级</t>
  </si>
  <si>
    <t>主角73级</t>
  </si>
  <si>
    <t>主角74级</t>
  </si>
  <si>
    <t>主角75级</t>
  </si>
  <si>
    <t>主角76级</t>
  </si>
  <si>
    <t>主角77级</t>
  </si>
  <si>
    <t>主角78级</t>
  </si>
  <si>
    <t>主角79级</t>
  </si>
  <si>
    <t>主角80级</t>
  </si>
  <si>
    <t>主角81级</t>
  </si>
  <si>
    <t>主角82级</t>
  </si>
  <si>
    <t>主角83级</t>
  </si>
  <si>
    <t>主角84级</t>
  </si>
  <si>
    <t>主角85级</t>
  </si>
  <si>
    <t>主角86级</t>
  </si>
  <si>
    <t>主角87级</t>
  </si>
  <si>
    <t>主角88级</t>
  </si>
  <si>
    <t>主角89级</t>
  </si>
  <si>
    <t>主角90级</t>
  </si>
  <si>
    <t>主角91级</t>
  </si>
  <si>
    <t>主角92级</t>
  </si>
  <si>
    <t>主角93级</t>
  </si>
  <si>
    <t>主角94级</t>
  </si>
  <si>
    <t>主角95级</t>
  </si>
  <si>
    <t>主角96级</t>
  </si>
  <si>
    <t>主角97级</t>
  </si>
  <si>
    <t>主角98级</t>
  </si>
  <si>
    <t>主角99级</t>
  </si>
  <si>
    <t>主角100级</t>
  </si>
  <si>
    <t>主角101级</t>
  </si>
  <si>
    <t>主角102级</t>
  </si>
  <si>
    <t>主角103级</t>
  </si>
  <si>
    <t>主角104级</t>
  </si>
  <si>
    <t>主角105级</t>
  </si>
  <si>
    <t>主角106级</t>
  </si>
  <si>
    <t>主角107级</t>
  </si>
  <si>
    <t>主角108级</t>
  </si>
  <si>
    <t>主角109级</t>
  </si>
  <si>
    <t>主角110级</t>
  </si>
  <si>
    <t>主角111级</t>
  </si>
  <si>
    <t>主角112级</t>
  </si>
  <si>
    <t>主角113级</t>
  </si>
  <si>
    <t>主角114级</t>
  </si>
  <si>
    <t>主角115级</t>
  </si>
  <si>
    <t>主角116级</t>
  </si>
  <si>
    <t>主角117级</t>
  </si>
  <si>
    <t>主角118级</t>
  </si>
  <si>
    <t>主角119级</t>
  </si>
  <si>
    <t>主角120级</t>
  </si>
  <si>
    <t>主角121级</t>
  </si>
  <si>
    <t>主角122级</t>
  </si>
  <si>
    <t>主角123级</t>
  </si>
  <si>
    <t>主角124级</t>
  </si>
  <si>
    <t>主角125级</t>
  </si>
  <si>
    <t>主角126级</t>
  </si>
  <si>
    <t>主角127级</t>
  </si>
  <si>
    <t>主角128级</t>
  </si>
  <si>
    <t>主角129级</t>
  </si>
  <si>
    <t>主角130级</t>
  </si>
  <si>
    <t>主角131级</t>
  </si>
  <si>
    <t>主角132级</t>
  </si>
  <si>
    <t>主角133级</t>
  </si>
  <si>
    <t>主角134级</t>
  </si>
  <si>
    <t>主角135级</t>
  </si>
  <si>
    <t>主角136级</t>
  </si>
  <si>
    <t>主角137级</t>
  </si>
  <si>
    <t>主角138级</t>
  </si>
  <si>
    <t>主角139级</t>
  </si>
  <si>
    <t>主角140级</t>
  </si>
  <si>
    <t>主角141级</t>
  </si>
  <si>
    <t>主角142级</t>
  </si>
  <si>
    <t>主角143级</t>
  </si>
  <si>
    <t>主角144级</t>
  </si>
  <si>
    <t>主角145级</t>
  </si>
  <si>
    <t>主角146级</t>
  </si>
  <si>
    <t>主角147级</t>
  </si>
  <si>
    <t>主角148级</t>
  </si>
  <si>
    <t>主角149级</t>
  </si>
  <si>
    <t>主角150级</t>
  </si>
  <si>
    <t>主角151级</t>
  </si>
  <si>
    <t>主角152级</t>
  </si>
  <si>
    <t>主角153级</t>
  </si>
  <si>
    <t>主角154级</t>
  </si>
  <si>
    <t>主角155级</t>
  </si>
  <si>
    <t>主角156级</t>
  </si>
  <si>
    <t>主角157级</t>
  </si>
  <si>
    <t>主角158级</t>
  </si>
  <si>
    <t>主角159级</t>
  </si>
  <si>
    <t>主角160级</t>
  </si>
  <si>
    <t>主角161级</t>
  </si>
  <si>
    <t>主角162级</t>
  </si>
  <si>
    <t>主角163级</t>
  </si>
  <si>
    <t>主角164级</t>
  </si>
  <si>
    <t>主角165级</t>
  </si>
  <si>
    <t>主角166级</t>
  </si>
  <si>
    <t>主角167级</t>
  </si>
  <si>
    <t>主角168级</t>
  </si>
  <si>
    <t>主角169级</t>
  </si>
  <si>
    <t>主角170级</t>
  </si>
  <si>
    <t>主角171级</t>
  </si>
  <si>
    <t>主角172级</t>
  </si>
  <si>
    <t>主角173级</t>
  </si>
  <si>
    <t>主角174级</t>
  </si>
  <si>
    <t>主角175级</t>
  </si>
  <si>
    <t>主角176级</t>
  </si>
  <si>
    <t>主角177级</t>
  </si>
  <si>
    <t>主角178级</t>
  </si>
  <si>
    <t>主角179级</t>
  </si>
  <si>
    <t>主角180级</t>
  </si>
  <si>
    <t>关联ID</t>
  </si>
  <si>
    <t>武器名字</t>
  </si>
  <si>
    <t>说明</t>
  </si>
  <si>
    <t>弹容量</t>
  </si>
  <si>
    <t>检测范围</t>
  </si>
  <si>
    <t>连发子弹数量</t>
  </si>
  <si>
    <t>连发子弹间隔</t>
  </si>
  <si>
    <t>攻击间隔</t>
  </si>
  <si>
    <t>60秒内子发射弹数</t>
  </si>
  <si>
    <t>计算过程-&gt;</t>
  </si>
  <si>
    <t>连发后攻击间隔</t>
  </si>
  <si>
    <t>参考值</t>
  </si>
  <si>
    <t>升级攻击力</t>
  </si>
  <si>
    <t>秒伤</t>
  </si>
  <si>
    <t>second</t>
  </si>
  <si>
    <t>relation_id</t>
  </si>
  <si>
    <t>describle</t>
  </si>
  <si>
    <t>skill_nums</t>
  </si>
  <si>
    <t>check_radius</t>
  </si>
  <si>
    <t>min_entity</t>
  </si>
  <si>
    <t>min_entity_ts</t>
  </si>
  <si>
    <t>秒</t>
  </si>
  <si>
    <t>weapon_14</t>
  </si>
  <si>
    <t>格洛克手枪</t>
  </si>
  <si>
    <t>格洛克手枪1星</t>
  </si>
  <si>
    <t>格洛克手枪2星</t>
  </si>
  <si>
    <t>格洛克手枪3星</t>
  </si>
  <si>
    <t>格洛克手枪4星</t>
  </si>
  <si>
    <t>格洛克手枪5星</t>
  </si>
  <si>
    <t>weapon_02</t>
  </si>
  <si>
    <t>M16自动步枪</t>
  </si>
  <si>
    <t>M16自动步枪1星</t>
  </si>
  <si>
    <t>M16自动步枪2星</t>
  </si>
  <si>
    <t>M16自动步枪3星</t>
  </si>
  <si>
    <t>M16自动步枪4星</t>
  </si>
  <si>
    <t>M16自动步枪5星</t>
  </si>
  <si>
    <t>weapon_01</t>
  </si>
  <si>
    <t>AK-47自动步枪</t>
  </si>
  <si>
    <t>AK47自动步枪1星</t>
  </si>
  <si>
    <t>AK47自动步枪2星</t>
  </si>
  <si>
    <t>AK47自动步枪3星</t>
  </si>
  <si>
    <t>AK47自动步枪4星</t>
  </si>
  <si>
    <t>AK47自动步枪5星</t>
  </si>
  <si>
    <t>weapon_03</t>
  </si>
  <si>
    <t>95式自动步枪</t>
  </si>
  <si>
    <t>95式自动步枪1星</t>
  </si>
  <si>
    <t>95式自动步枪2星</t>
  </si>
  <si>
    <t>95式自动步枪3星</t>
  </si>
  <si>
    <t>95式自动步枪4星</t>
  </si>
  <si>
    <t>95式自动步枪5星</t>
  </si>
  <si>
    <t>weapon_08</t>
  </si>
  <si>
    <t>雷明顿870霰弹枪</t>
  </si>
  <si>
    <t>雷明顿870霰弹枪1星</t>
  </si>
  <si>
    <t>雷明顿870霰弹枪2星</t>
  </si>
  <si>
    <t>雷明顿870霰弹枪3星</t>
  </si>
  <si>
    <t>雷明顿870霰弹枪4星</t>
  </si>
  <si>
    <t>雷明顿870霰弹枪5星</t>
  </si>
  <si>
    <t>weapon_10</t>
  </si>
  <si>
    <t>雷明顿愤怒弩</t>
  </si>
  <si>
    <t>雷明顿愤怒弩1星</t>
  </si>
  <si>
    <t>雷明顿愤怒弩2星</t>
  </si>
  <si>
    <t>雷明顿愤怒弩3星</t>
  </si>
  <si>
    <t>雷明顿愤怒弩4星</t>
  </si>
  <si>
    <t>雷明顿愤怒弩5星</t>
  </si>
  <si>
    <t>weapon_04</t>
  </si>
  <si>
    <t>AWP狙击步枪</t>
  </si>
  <si>
    <t>AWP狙击步枪1星</t>
  </si>
  <si>
    <t>AWP狙击步枪2星</t>
  </si>
  <si>
    <t>AWP狙击步枪3星</t>
  </si>
  <si>
    <t>AWP狙击步枪4星</t>
  </si>
  <si>
    <t>AWP狙击步枪5星</t>
  </si>
  <si>
    <t>weapon_06</t>
  </si>
  <si>
    <t>MG-42式通用机枪</t>
  </si>
  <si>
    <t>MG-42式通用机枪1星</t>
  </si>
  <si>
    <t>MG-42式通用机枪2星</t>
  </si>
  <si>
    <t>MG-42式通用机枪3星</t>
  </si>
  <si>
    <t>MG-42式通用机枪4星</t>
  </si>
  <si>
    <t>MG-42式通用机枪5星</t>
  </si>
  <si>
    <t>weapon_05</t>
  </si>
  <si>
    <t>RPG-7式40mm火箭筒</t>
  </si>
  <si>
    <t>RPG-7式40mm火箭筒1星</t>
  </si>
  <si>
    <t>RPG-7式40mm火箭筒2星</t>
  </si>
  <si>
    <t>RPG-7式40mm火箭筒3星</t>
  </si>
  <si>
    <t>RPG-7式40mm火箭筒4星</t>
  </si>
  <si>
    <t>RPG-7式40mm火箭筒5星</t>
  </si>
  <si>
    <t>weapon_07</t>
  </si>
  <si>
    <t>加特林机枪</t>
  </si>
  <si>
    <t>加特林机枪1星</t>
  </si>
  <si>
    <t>加特林机枪2星</t>
  </si>
  <si>
    <t>加特林机枪3星</t>
  </si>
  <si>
    <t>加特林机枪4星</t>
  </si>
  <si>
    <t>加特林机枪5星</t>
  </si>
  <si>
    <t>weapon_09</t>
  </si>
  <si>
    <t>H3火炎喷射器</t>
  </si>
  <si>
    <t>H3火炎喷射器1星</t>
  </si>
  <si>
    <t>H3火炎喷射器2星</t>
  </si>
  <si>
    <t>H3火炎喷射器3星</t>
  </si>
  <si>
    <t>H3火炎喷射器4星</t>
  </si>
  <si>
    <t>H3火炎喷射器5星</t>
  </si>
  <si>
    <t>weapon_13</t>
  </si>
  <si>
    <t>榴弹枪</t>
  </si>
  <si>
    <t>榴弹枪1星</t>
  </si>
  <si>
    <t>榴弹枪2星</t>
  </si>
  <si>
    <t>榴弹枪3星</t>
  </si>
  <si>
    <t>榴弹枪4星</t>
  </si>
  <si>
    <t>榴弹枪5星</t>
  </si>
  <si>
    <t>weapon_11</t>
  </si>
  <si>
    <t>激光枪</t>
  </si>
  <si>
    <t>激光枪1星</t>
  </si>
  <si>
    <t>激光枪2星</t>
  </si>
  <si>
    <t>激光枪3星</t>
  </si>
  <si>
    <t>激光枪4星</t>
  </si>
  <si>
    <t>激光枪5星</t>
  </si>
  <si>
    <t>weapon_12</t>
  </si>
  <si>
    <t>电浆枪</t>
  </si>
  <si>
    <t>电浆枪1星</t>
  </si>
  <si>
    <t>电浆枪2星</t>
  </si>
  <si>
    <t>电浆枪3星</t>
  </si>
  <si>
    <t>电浆枪4星</t>
  </si>
  <si>
    <t>电浆枪5星</t>
  </si>
  <si>
    <t>武器ID</t>
  </si>
  <si>
    <t>武器名</t>
  </si>
  <si>
    <t>id</t>
  </si>
  <si>
    <t>starlevel</t>
  </si>
  <si>
    <t>weapon_01_1</t>
  </si>
  <si>
    <t>Ak47</t>
  </si>
  <si>
    <t>weapon_01_2</t>
  </si>
  <si>
    <t>weapon_01_3</t>
  </si>
  <si>
    <t>weapon_01_4</t>
  </si>
  <si>
    <t>weapon_01_5</t>
  </si>
  <si>
    <t>weapon_01_6</t>
  </si>
  <si>
    <t>weapon_01_7</t>
  </si>
  <si>
    <t>weapon_01_8</t>
  </si>
  <si>
    <t>weapon_01_9</t>
  </si>
  <si>
    <t>weapon_01_10</t>
  </si>
  <si>
    <t>weapon_01_11</t>
  </si>
  <si>
    <t>weapon_01_12</t>
  </si>
  <si>
    <t>weapon_01_13</t>
  </si>
  <si>
    <t>weapon_01_14</t>
  </si>
  <si>
    <t>weapon_01_15</t>
  </si>
  <si>
    <t>weapon_01_16</t>
  </si>
  <si>
    <t>weapon_01_17</t>
  </si>
  <si>
    <t>weapon_01_18</t>
  </si>
  <si>
    <t>weapon_01_19</t>
  </si>
  <si>
    <t>weapon_01_20</t>
  </si>
  <si>
    <t>weapon_01_21</t>
  </si>
  <si>
    <t>weapon_01_22</t>
  </si>
  <si>
    <t>weapon_01_23</t>
  </si>
  <si>
    <t>weapon_01_24</t>
  </si>
  <si>
    <t>weapon_01_25</t>
  </si>
  <si>
    <t>weapon_01_26</t>
  </si>
  <si>
    <t>weapon_01_27</t>
  </si>
  <si>
    <t>weapon_01_28</t>
  </si>
  <si>
    <t>weapon_01_29</t>
  </si>
  <si>
    <t>weapon_01_30</t>
  </si>
  <si>
    <t>weapon_01_31</t>
  </si>
  <si>
    <t>weapon_01_32</t>
  </si>
  <si>
    <t>weapon_01_33</t>
  </si>
  <si>
    <t>weapon_01_34</t>
  </si>
  <si>
    <t>weapon_01_35</t>
  </si>
  <si>
    <t>weapon_01_36</t>
  </si>
  <si>
    <t>weapon_01_37</t>
  </si>
  <si>
    <t>weapon_01_38</t>
  </si>
  <si>
    <t>weapon_01_39</t>
  </si>
  <si>
    <t>weapon_01_40</t>
  </si>
  <si>
    <t>weapon_01_41</t>
  </si>
  <si>
    <t>weapon_01_42</t>
  </si>
  <si>
    <t>weapon_01_43</t>
  </si>
  <si>
    <t>weapon_01_44</t>
  </si>
  <si>
    <t>weapon_01_45</t>
  </si>
  <si>
    <t>weapon_01_46</t>
  </si>
  <si>
    <t>weapon_01_47</t>
  </si>
  <si>
    <t>weapon_01_48</t>
  </si>
  <si>
    <t>weapon_01_49</t>
  </si>
  <si>
    <t>weapon_01_50</t>
  </si>
  <si>
    <t>weapon_01_51</t>
  </si>
  <si>
    <t>weapon_01_52</t>
  </si>
  <si>
    <t>weapon_01_53</t>
  </si>
  <si>
    <t>weapon_01_54</t>
  </si>
  <si>
    <t>weapon_01_55</t>
  </si>
  <si>
    <t>weapon_01_56</t>
  </si>
  <si>
    <t>weapon_01_57</t>
  </si>
  <si>
    <t>weapon_01_58</t>
  </si>
  <si>
    <t>weapon_01_59</t>
  </si>
  <si>
    <t>weapon_01_60</t>
  </si>
  <si>
    <t>weapon_01_61</t>
  </si>
  <si>
    <t>weapon_01_62</t>
  </si>
  <si>
    <t>weapon_01_63</t>
  </si>
  <si>
    <t>weapon_01_64</t>
  </si>
  <si>
    <t>weapon_01_65</t>
  </si>
  <si>
    <t>weapon_01_66</t>
  </si>
  <si>
    <t>weapon_01_67</t>
  </si>
  <si>
    <t>weapon_01_68</t>
  </si>
  <si>
    <t>weapon_01_69</t>
  </si>
  <si>
    <t>weapon_01_70</t>
  </si>
  <si>
    <t>weapon_01_71</t>
  </si>
  <si>
    <t>weapon_01_72</t>
  </si>
  <si>
    <t>weapon_01_73</t>
  </si>
  <si>
    <t>weapon_01_74</t>
  </si>
  <si>
    <t>weapon_01_75</t>
  </si>
  <si>
    <t>weapon_02_1</t>
  </si>
  <si>
    <t>M16</t>
  </si>
  <si>
    <t>weapon_02_2</t>
  </si>
  <si>
    <t>weapon_02_3</t>
  </si>
  <si>
    <t>weapon_02_4</t>
  </si>
  <si>
    <t>weapon_02_5</t>
  </si>
  <si>
    <t>weapon_02_6</t>
  </si>
  <si>
    <t>weapon_02_7</t>
  </si>
  <si>
    <t>weapon_02_8</t>
  </si>
  <si>
    <t>weapon_02_9</t>
  </si>
  <si>
    <t>weapon_02_10</t>
  </si>
  <si>
    <t>weapon_02_11</t>
  </si>
  <si>
    <t>weapon_02_12</t>
  </si>
  <si>
    <t>weapon_02_13</t>
  </si>
  <si>
    <t>weapon_02_14</t>
  </si>
  <si>
    <t>weapon_02_15</t>
  </si>
  <si>
    <t>weapon_02_16</t>
  </si>
  <si>
    <t>weapon_02_17</t>
  </si>
  <si>
    <t>weapon_02_18</t>
  </si>
  <si>
    <t>weapon_02_19</t>
  </si>
  <si>
    <t>weapon_02_20</t>
  </si>
  <si>
    <t>weapon_02_21</t>
  </si>
  <si>
    <t>weapon_02_22</t>
  </si>
  <si>
    <t>weapon_02_23</t>
  </si>
  <si>
    <t>weapon_02_24</t>
  </si>
  <si>
    <t>weapon_02_25</t>
  </si>
  <si>
    <t>weapon_02_26</t>
  </si>
  <si>
    <t>weapon_02_27</t>
  </si>
  <si>
    <t>weapon_02_28</t>
  </si>
  <si>
    <t>weapon_02_29</t>
  </si>
  <si>
    <t>weapon_02_30</t>
  </si>
  <si>
    <t>weapon_02_31</t>
  </si>
  <si>
    <t>weapon_02_32</t>
  </si>
  <si>
    <t>weapon_02_33</t>
  </si>
  <si>
    <t>weapon_02_34</t>
  </si>
  <si>
    <t>weapon_02_35</t>
  </si>
  <si>
    <t>weapon_02_36</t>
  </si>
  <si>
    <t>weapon_02_37</t>
  </si>
  <si>
    <t>weapon_02_38</t>
  </si>
  <si>
    <t>weapon_02_39</t>
  </si>
  <si>
    <t>weapon_02_40</t>
  </si>
  <si>
    <t>weapon_02_41</t>
  </si>
  <si>
    <t>weapon_02_42</t>
  </si>
  <si>
    <t>weapon_02_43</t>
  </si>
  <si>
    <t>weapon_02_44</t>
  </si>
  <si>
    <t>weapon_02_45</t>
  </si>
  <si>
    <t>weapon_02_46</t>
  </si>
  <si>
    <t>weapon_02_47</t>
  </si>
  <si>
    <t>weapon_02_48</t>
  </si>
  <si>
    <t>weapon_02_49</t>
  </si>
  <si>
    <t>weapon_02_50</t>
  </si>
  <si>
    <t>weapon_02_51</t>
  </si>
  <si>
    <t>weapon_02_52</t>
  </si>
  <si>
    <t>weapon_02_53</t>
  </si>
  <si>
    <t>weapon_02_54</t>
  </si>
  <si>
    <t>weapon_02_55</t>
  </si>
  <si>
    <t>weapon_02_56</t>
  </si>
  <si>
    <t>weapon_02_57</t>
  </si>
  <si>
    <t>weapon_02_58</t>
  </si>
  <si>
    <t>weapon_02_59</t>
  </si>
  <si>
    <t>weapon_02_60</t>
  </si>
  <si>
    <t>weapon_02_61</t>
  </si>
  <si>
    <t>weapon_02_62</t>
  </si>
  <si>
    <t>weapon_02_63</t>
  </si>
  <si>
    <t>weapon_02_64</t>
  </si>
  <si>
    <t>weapon_02_65</t>
  </si>
  <si>
    <t>weapon_02_66</t>
  </si>
  <si>
    <t>weapon_02_67</t>
  </si>
  <si>
    <t>weapon_02_68</t>
  </si>
  <si>
    <t>weapon_02_69</t>
  </si>
  <si>
    <t>weapon_02_70</t>
  </si>
  <si>
    <t>weapon_02_71</t>
  </si>
  <si>
    <t>weapon_02_72</t>
  </si>
  <si>
    <t>weapon_02_73</t>
  </si>
  <si>
    <t>weapon_02_74</t>
  </si>
  <si>
    <t>weapon_02_75</t>
  </si>
  <si>
    <t>weapon_03_1</t>
  </si>
  <si>
    <t>QBZ-95</t>
  </si>
  <si>
    <t>weapon_03_2</t>
  </si>
  <si>
    <t>weapon_03_3</t>
  </si>
  <si>
    <t>weapon_03_4</t>
  </si>
  <si>
    <t>weapon_03_5</t>
  </si>
  <si>
    <t>weapon_03_6</t>
  </si>
  <si>
    <t>weapon_03_7</t>
  </si>
  <si>
    <t>weapon_03_8</t>
  </si>
  <si>
    <t>weapon_03_9</t>
  </si>
  <si>
    <t>weapon_03_10</t>
  </si>
  <si>
    <t>weapon_03_11</t>
  </si>
  <si>
    <t>weapon_03_12</t>
  </si>
  <si>
    <t>weapon_03_13</t>
  </si>
  <si>
    <t>weapon_03_14</t>
  </si>
  <si>
    <t>weapon_03_15</t>
  </si>
  <si>
    <t>weapon_03_16</t>
  </si>
  <si>
    <t>weapon_03_17</t>
  </si>
  <si>
    <t>weapon_03_18</t>
  </si>
  <si>
    <t>weapon_03_19</t>
  </si>
  <si>
    <t>weapon_03_20</t>
  </si>
  <si>
    <t>weapon_03_21</t>
  </si>
  <si>
    <t>weapon_03_22</t>
  </si>
  <si>
    <t>weapon_03_23</t>
  </si>
  <si>
    <t>weapon_03_24</t>
  </si>
  <si>
    <t>weapon_03_25</t>
  </si>
  <si>
    <t>weapon_03_26</t>
  </si>
  <si>
    <t>weapon_03_27</t>
  </si>
  <si>
    <t>weapon_03_28</t>
  </si>
  <si>
    <t>weapon_03_29</t>
  </si>
  <si>
    <t>weapon_03_30</t>
  </si>
  <si>
    <t>weapon_03_31</t>
  </si>
  <si>
    <t>weapon_03_32</t>
  </si>
  <si>
    <t>weapon_03_33</t>
  </si>
  <si>
    <t>weapon_03_34</t>
  </si>
  <si>
    <t>weapon_03_35</t>
  </si>
  <si>
    <t>weapon_03_36</t>
  </si>
  <si>
    <t>weapon_03_37</t>
  </si>
  <si>
    <t>weapon_03_38</t>
  </si>
  <si>
    <t>weapon_03_39</t>
  </si>
  <si>
    <t>weapon_03_40</t>
  </si>
  <si>
    <t>weapon_03_41</t>
  </si>
  <si>
    <t>weapon_03_42</t>
  </si>
  <si>
    <t>weapon_03_43</t>
  </si>
  <si>
    <t>weapon_03_44</t>
  </si>
  <si>
    <t>weapon_03_45</t>
  </si>
  <si>
    <t>weapon_03_46</t>
  </si>
  <si>
    <t>weapon_03_47</t>
  </si>
  <si>
    <t>weapon_03_48</t>
  </si>
  <si>
    <t>weapon_03_49</t>
  </si>
  <si>
    <t>weapon_03_50</t>
  </si>
  <si>
    <t>weapon_03_51</t>
  </si>
  <si>
    <t>weapon_03_52</t>
  </si>
  <si>
    <t>weapon_03_53</t>
  </si>
  <si>
    <t>weapon_03_54</t>
  </si>
  <si>
    <t>weapon_03_55</t>
  </si>
  <si>
    <t>weapon_03_56</t>
  </si>
  <si>
    <t>weapon_03_57</t>
  </si>
  <si>
    <t>weapon_03_58</t>
  </si>
  <si>
    <t>weapon_03_59</t>
  </si>
  <si>
    <t>weapon_03_60</t>
  </si>
  <si>
    <t>weapon_03_61</t>
  </si>
  <si>
    <t>weapon_03_62</t>
  </si>
  <si>
    <t>weapon_03_63</t>
  </si>
  <si>
    <t>weapon_03_64</t>
  </si>
  <si>
    <t>weapon_03_65</t>
  </si>
  <si>
    <t>weapon_03_66</t>
  </si>
  <si>
    <t>weapon_03_67</t>
  </si>
  <si>
    <t>weapon_03_68</t>
  </si>
  <si>
    <t>weapon_03_69</t>
  </si>
  <si>
    <t>weapon_03_70</t>
  </si>
  <si>
    <t>weapon_03_71</t>
  </si>
  <si>
    <t>weapon_03_72</t>
  </si>
  <si>
    <t>weapon_03_73</t>
  </si>
  <si>
    <t>weapon_03_74</t>
  </si>
  <si>
    <t>weapon_03_75</t>
  </si>
  <si>
    <t>weapon_04_1</t>
  </si>
  <si>
    <t>巴雷特M82A1</t>
  </si>
  <si>
    <t>weapon_04_2</t>
  </si>
  <si>
    <t>weapon_04_3</t>
  </si>
  <si>
    <t>weapon_04_4</t>
  </si>
  <si>
    <t>weapon_04_5</t>
  </si>
  <si>
    <t>weapon_04_6</t>
  </si>
  <si>
    <t>weapon_04_7</t>
  </si>
  <si>
    <t>weapon_04_8</t>
  </si>
  <si>
    <t>weapon_04_9</t>
  </si>
  <si>
    <t>weapon_04_10</t>
  </si>
  <si>
    <t>weapon_04_11</t>
  </si>
  <si>
    <t>weapon_04_12</t>
  </si>
  <si>
    <t>weapon_04_13</t>
  </si>
  <si>
    <t>weapon_04_14</t>
  </si>
  <si>
    <t>weapon_04_15</t>
  </si>
  <si>
    <t>weapon_04_16</t>
  </si>
  <si>
    <t>weapon_04_17</t>
  </si>
  <si>
    <t>weapon_04_18</t>
  </si>
  <si>
    <t>weapon_04_19</t>
  </si>
  <si>
    <t>weapon_04_20</t>
  </si>
  <si>
    <t>weapon_04_21</t>
  </si>
  <si>
    <t>weapon_04_22</t>
  </si>
  <si>
    <t>weapon_04_23</t>
  </si>
  <si>
    <t>weapon_04_24</t>
  </si>
  <si>
    <t>weapon_04_25</t>
  </si>
  <si>
    <t>weapon_04_26</t>
  </si>
  <si>
    <t>weapon_04_27</t>
  </si>
  <si>
    <t>weapon_04_28</t>
  </si>
  <si>
    <t>weapon_04_29</t>
  </si>
  <si>
    <t>weapon_04_30</t>
  </si>
  <si>
    <t>weapon_04_31</t>
  </si>
  <si>
    <t>weapon_04_32</t>
  </si>
  <si>
    <t>weapon_04_33</t>
  </si>
  <si>
    <t>weapon_04_34</t>
  </si>
  <si>
    <t>weapon_04_35</t>
  </si>
  <si>
    <t>weapon_04_36</t>
  </si>
  <si>
    <t>weapon_04_37</t>
  </si>
  <si>
    <t>weapon_04_38</t>
  </si>
  <si>
    <t>weapon_04_39</t>
  </si>
  <si>
    <t>weapon_04_40</t>
  </si>
  <si>
    <t>weapon_04_41</t>
  </si>
  <si>
    <t>weapon_04_42</t>
  </si>
  <si>
    <t>weapon_04_43</t>
  </si>
  <si>
    <t>weapon_04_44</t>
  </si>
  <si>
    <t>weapon_04_45</t>
  </si>
  <si>
    <t>weapon_04_46</t>
  </si>
  <si>
    <t>weapon_04_47</t>
  </si>
  <si>
    <t>weapon_04_48</t>
  </si>
  <si>
    <t>weapon_04_49</t>
  </si>
  <si>
    <t>weapon_04_50</t>
  </si>
  <si>
    <t>weapon_04_51</t>
  </si>
  <si>
    <t>weapon_04_52</t>
  </si>
  <si>
    <t>weapon_04_53</t>
  </si>
  <si>
    <t>weapon_04_54</t>
  </si>
  <si>
    <t>weapon_04_55</t>
  </si>
  <si>
    <t>weapon_04_56</t>
  </si>
  <si>
    <t>weapon_04_57</t>
  </si>
  <si>
    <t>weapon_04_58</t>
  </si>
  <si>
    <t>weapon_04_59</t>
  </si>
  <si>
    <t>weapon_04_60</t>
  </si>
  <si>
    <t>weapon_04_61</t>
  </si>
  <si>
    <t>weapon_04_62</t>
  </si>
  <si>
    <t>weapon_04_63</t>
  </si>
  <si>
    <t>weapon_04_64</t>
  </si>
  <si>
    <t>weapon_04_65</t>
  </si>
  <si>
    <t>weapon_04_66</t>
  </si>
  <si>
    <t>weapon_04_67</t>
  </si>
  <si>
    <t>weapon_04_68</t>
  </si>
  <si>
    <t>weapon_04_69</t>
  </si>
  <si>
    <t>weapon_04_70</t>
  </si>
  <si>
    <t>weapon_04_71</t>
  </si>
  <si>
    <t>weapon_04_72</t>
  </si>
  <si>
    <t>weapon_04_73</t>
  </si>
  <si>
    <t>weapon_04_74</t>
  </si>
  <si>
    <t>weapon_04_75</t>
  </si>
  <si>
    <t>weapon_05_1</t>
  </si>
  <si>
    <t>RPG</t>
  </si>
  <si>
    <t>weapon_05_2</t>
  </si>
  <si>
    <t>weapon_05_3</t>
  </si>
  <si>
    <t>weapon_05_4</t>
  </si>
  <si>
    <t>weapon_05_5</t>
  </si>
  <si>
    <t>weapon_05_6</t>
  </si>
  <si>
    <t>weapon_05_7</t>
  </si>
  <si>
    <t>weapon_05_8</t>
  </si>
  <si>
    <t>weapon_05_9</t>
  </si>
  <si>
    <t>weapon_05_10</t>
  </si>
  <si>
    <t>weapon_05_11</t>
  </si>
  <si>
    <t>weapon_05_12</t>
  </si>
  <si>
    <t>weapon_05_13</t>
  </si>
  <si>
    <t>weapon_05_14</t>
  </si>
  <si>
    <t>weapon_05_15</t>
  </si>
  <si>
    <t>weapon_05_16</t>
  </si>
  <si>
    <t>weapon_05_17</t>
  </si>
  <si>
    <t>weapon_05_18</t>
  </si>
  <si>
    <t>weapon_05_19</t>
  </si>
  <si>
    <t>weapon_05_20</t>
  </si>
  <si>
    <t>weapon_05_21</t>
  </si>
  <si>
    <t>weapon_05_22</t>
  </si>
  <si>
    <t>weapon_05_23</t>
  </si>
  <si>
    <t>weapon_05_24</t>
  </si>
  <si>
    <t>weapon_05_25</t>
  </si>
  <si>
    <t>weapon_05_26</t>
  </si>
  <si>
    <t>weapon_05_27</t>
  </si>
  <si>
    <t>weapon_05_28</t>
  </si>
  <si>
    <t>weapon_05_29</t>
  </si>
  <si>
    <t>weapon_05_30</t>
  </si>
  <si>
    <t>weapon_05_31</t>
  </si>
  <si>
    <t>weapon_05_32</t>
  </si>
  <si>
    <t>weapon_05_33</t>
  </si>
  <si>
    <t>weapon_05_34</t>
  </si>
  <si>
    <t>weapon_05_35</t>
  </si>
  <si>
    <t>weapon_05_36</t>
  </si>
  <si>
    <t>weapon_05_37</t>
  </si>
  <si>
    <t>weapon_05_38</t>
  </si>
  <si>
    <t>weapon_05_39</t>
  </si>
  <si>
    <t>weapon_05_40</t>
  </si>
  <si>
    <t>weapon_05_41</t>
  </si>
  <si>
    <t>weapon_05_42</t>
  </si>
  <si>
    <t>weapon_05_43</t>
  </si>
  <si>
    <t>weapon_05_44</t>
  </si>
  <si>
    <t>weapon_05_45</t>
  </si>
  <si>
    <t>weapon_05_46</t>
  </si>
  <si>
    <t>weapon_05_47</t>
  </si>
  <si>
    <t>weapon_05_48</t>
  </si>
  <si>
    <t>weapon_05_49</t>
  </si>
  <si>
    <t>weapon_05_50</t>
  </si>
  <si>
    <t>weapon_05_51</t>
  </si>
  <si>
    <t>weapon_05_52</t>
  </si>
  <si>
    <t>weapon_05_53</t>
  </si>
  <si>
    <t>weapon_05_54</t>
  </si>
  <si>
    <t>weapon_05_55</t>
  </si>
  <si>
    <t>weapon_05_56</t>
  </si>
  <si>
    <t>weapon_05_57</t>
  </si>
  <si>
    <t>weapon_05_58</t>
  </si>
  <si>
    <t>weapon_05_59</t>
  </si>
  <si>
    <t>weapon_05_60</t>
  </si>
  <si>
    <t>weapon_05_61</t>
  </si>
  <si>
    <t>weapon_05_62</t>
  </si>
  <si>
    <t>weapon_05_63</t>
  </si>
  <si>
    <t>weapon_05_64</t>
  </si>
  <si>
    <t>weapon_05_65</t>
  </si>
  <si>
    <t>weapon_05_66</t>
  </si>
  <si>
    <t>weapon_05_67</t>
  </si>
  <si>
    <t>weapon_05_68</t>
  </si>
  <si>
    <t>weapon_05_69</t>
  </si>
  <si>
    <t>weapon_05_70</t>
  </si>
  <si>
    <t>weapon_05_71</t>
  </si>
  <si>
    <t>weapon_05_72</t>
  </si>
  <si>
    <t>weapon_05_73</t>
  </si>
  <si>
    <t>weapon_05_74</t>
  </si>
  <si>
    <t>weapon_05_75</t>
  </si>
  <si>
    <t>weapon_06_1</t>
  </si>
  <si>
    <t>MG42</t>
  </si>
  <si>
    <t>weapon_06_2</t>
  </si>
  <si>
    <t>weapon_06_3</t>
  </si>
  <si>
    <t>weapon_06_4</t>
  </si>
  <si>
    <t>weapon_06_5</t>
  </si>
  <si>
    <t>weapon_06_6</t>
  </si>
  <si>
    <t>weapon_06_7</t>
  </si>
  <si>
    <t>weapon_06_8</t>
  </si>
  <si>
    <t>weapon_06_9</t>
  </si>
  <si>
    <t>weapon_06_10</t>
  </si>
  <si>
    <t>weapon_06_11</t>
  </si>
  <si>
    <t>weapon_06_12</t>
  </si>
  <si>
    <t>weapon_06_13</t>
  </si>
  <si>
    <t>weapon_06_14</t>
  </si>
  <si>
    <t>weapon_06_15</t>
  </si>
  <si>
    <t>weapon_06_16</t>
  </si>
  <si>
    <t>weapon_06_17</t>
  </si>
  <si>
    <t>weapon_06_18</t>
  </si>
  <si>
    <t>weapon_06_19</t>
  </si>
  <si>
    <t>weapon_06_20</t>
  </si>
  <si>
    <t>weapon_06_21</t>
  </si>
  <si>
    <t>weapon_06_22</t>
  </si>
  <si>
    <t>weapon_06_23</t>
  </si>
  <si>
    <t>weapon_06_24</t>
  </si>
  <si>
    <t>weapon_06_25</t>
  </si>
  <si>
    <t>weapon_06_26</t>
  </si>
  <si>
    <t>weapon_06_27</t>
  </si>
  <si>
    <t>weapon_06_28</t>
  </si>
  <si>
    <t>weapon_06_29</t>
  </si>
  <si>
    <t>weapon_06_30</t>
  </si>
  <si>
    <t>weapon_06_31</t>
  </si>
  <si>
    <t>weapon_06_32</t>
  </si>
  <si>
    <t>weapon_06_33</t>
  </si>
  <si>
    <t>weapon_06_34</t>
  </si>
  <si>
    <t>weapon_06_35</t>
  </si>
  <si>
    <t>weapon_06_36</t>
  </si>
  <si>
    <t>weapon_06_37</t>
  </si>
  <si>
    <t>weapon_06_38</t>
  </si>
  <si>
    <t>weapon_06_39</t>
  </si>
  <si>
    <t>weapon_06_40</t>
  </si>
  <si>
    <t>weapon_06_41</t>
  </si>
  <si>
    <t>weapon_06_42</t>
  </si>
  <si>
    <t>weapon_06_43</t>
  </si>
  <si>
    <t>weapon_06_44</t>
  </si>
  <si>
    <t>weapon_06_45</t>
  </si>
  <si>
    <t>weapon_06_46</t>
  </si>
  <si>
    <t>weapon_06_47</t>
  </si>
  <si>
    <t>weapon_06_48</t>
  </si>
  <si>
    <t>weapon_06_49</t>
  </si>
  <si>
    <t>weapon_06_50</t>
  </si>
  <si>
    <t>weapon_06_51</t>
  </si>
  <si>
    <t>weapon_06_52</t>
  </si>
  <si>
    <t>weapon_06_53</t>
  </si>
  <si>
    <t>weapon_06_54</t>
  </si>
  <si>
    <t>weapon_06_55</t>
  </si>
  <si>
    <t>weapon_06_56</t>
  </si>
  <si>
    <t>weapon_06_57</t>
  </si>
  <si>
    <t>weapon_06_58</t>
  </si>
  <si>
    <t>weapon_06_59</t>
  </si>
  <si>
    <t>weapon_06_60</t>
  </si>
  <si>
    <t>weapon_06_61</t>
  </si>
  <si>
    <t>weapon_06_62</t>
  </si>
  <si>
    <t>weapon_06_63</t>
  </si>
  <si>
    <t>weapon_06_64</t>
  </si>
  <si>
    <t>weapon_06_65</t>
  </si>
  <si>
    <t>weapon_06_66</t>
  </si>
  <si>
    <t>weapon_06_67</t>
  </si>
  <si>
    <t>weapon_06_68</t>
  </si>
  <si>
    <t>weapon_06_69</t>
  </si>
  <si>
    <t>weapon_06_70</t>
  </si>
  <si>
    <t>weapon_06_71</t>
  </si>
  <si>
    <t>weapon_06_72</t>
  </si>
  <si>
    <t>weapon_06_73</t>
  </si>
  <si>
    <t>weapon_06_74</t>
  </si>
  <si>
    <t>weapon_06_75</t>
  </si>
  <si>
    <t>weapon_07_1</t>
  </si>
  <si>
    <t>Gatling Gun</t>
  </si>
  <si>
    <t>weapon_07_2</t>
  </si>
  <si>
    <t>weapon_07_3</t>
  </si>
  <si>
    <t>weapon_07_4</t>
  </si>
  <si>
    <t>weapon_07_5</t>
  </si>
  <si>
    <t>weapon_07_6</t>
  </si>
  <si>
    <t>weapon_07_7</t>
  </si>
  <si>
    <t>weapon_07_8</t>
  </si>
  <si>
    <t>weapon_07_9</t>
  </si>
  <si>
    <t>weapon_07_10</t>
  </si>
  <si>
    <t>weapon_07_11</t>
  </si>
  <si>
    <t>weapon_07_12</t>
  </si>
  <si>
    <t>weapon_07_13</t>
  </si>
  <si>
    <t>weapon_07_14</t>
  </si>
  <si>
    <t>weapon_07_15</t>
  </si>
  <si>
    <t>weapon_07_16</t>
  </si>
  <si>
    <t>weapon_07_17</t>
  </si>
  <si>
    <t>weapon_07_18</t>
  </si>
  <si>
    <t>weapon_07_19</t>
  </si>
  <si>
    <t>weapon_07_20</t>
  </si>
  <si>
    <t>weapon_07_21</t>
  </si>
  <si>
    <t>weapon_07_22</t>
  </si>
  <si>
    <t>weapon_07_23</t>
  </si>
  <si>
    <t>weapon_07_24</t>
  </si>
  <si>
    <t>weapon_07_25</t>
  </si>
  <si>
    <t>weapon_07_26</t>
  </si>
  <si>
    <t>weapon_07_27</t>
  </si>
  <si>
    <t>weapon_07_28</t>
  </si>
  <si>
    <t>weapon_07_29</t>
  </si>
  <si>
    <t>weapon_07_30</t>
  </si>
  <si>
    <t>weapon_07_31</t>
  </si>
  <si>
    <t>weapon_07_32</t>
  </si>
  <si>
    <t>weapon_07_33</t>
  </si>
  <si>
    <t>weapon_07_34</t>
  </si>
  <si>
    <t>weapon_07_35</t>
  </si>
  <si>
    <t>weapon_07_36</t>
  </si>
  <si>
    <t>weapon_07_37</t>
  </si>
  <si>
    <t>weapon_07_38</t>
  </si>
  <si>
    <t>weapon_07_39</t>
  </si>
  <si>
    <t>weapon_07_40</t>
  </si>
  <si>
    <t>weapon_07_41</t>
  </si>
  <si>
    <t>weapon_07_42</t>
  </si>
  <si>
    <t>weapon_07_43</t>
  </si>
  <si>
    <t>weapon_07_44</t>
  </si>
  <si>
    <t>weapon_07_45</t>
  </si>
  <si>
    <t>weapon_07_46</t>
  </si>
  <si>
    <t>weapon_07_47</t>
  </si>
  <si>
    <t>weapon_07_48</t>
  </si>
  <si>
    <t>weapon_07_49</t>
  </si>
  <si>
    <t>weapon_07_50</t>
  </si>
  <si>
    <t>weapon_07_51</t>
  </si>
  <si>
    <t>weapon_07_52</t>
  </si>
  <si>
    <t>weapon_07_53</t>
  </si>
  <si>
    <t>weapon_07_54</t>
  </si>
  <si>
    <t>weapon_07_55</t>
  </si>
  <si>
    <t>weapon_07_56</t>
  </si>
  <si>
    <t>weapon_07_57</t>
  </si>
  <si>
    <t>weapon_07_58</t>
  </si>
  <si>
    <t>weapon_07_59</t>
  </si>
  <si>
    <t>weapon_07_60</t>
  </si>
  <si>
    <t>weapon_07_61</t>
  </si>
  <si>
    <t>weapon_07_62</t>
  </si>
  <si>
    <t>weapon_07_63</t>
  </si>
  <si>
    <t>weapon_07_64</t>
  </si>
  <si>
    <t>weapon_07_65</t>
  </si>
  <si>
    <t>weapon_07_66</t>
  </si>
  <si>
    <t>weapon_07_67</t>
  </si>
  <si>
    <t>weapon_07_68</t>
  </si>
  <si>
    <t>weapon_07_69</t>
  </si>
  <si>
    <t>weapon_07_70</t>
  </si>
  <si>
    <t>weapon_07_71</t>
  </si>
  <si>
    <t>weapon_07_72</t>
  </si>
  <si>
    <t>weapon_07_73</t>
  </si>
  <si>
    <t>weapon_07_74</t>
  </si>
  <si>
    <t>weapon_07_75</t>
  </si>
  <si>
    <t>weapon_08_1</t>
  </si>
  <si>
    <t>870 Shotgun</t>
  </si>
  <si>
    <t>weapon_08_2</t>
  </si>
  <si>
    <t>weapon_08_3</t>
  </si>
  <si>
    <t>weapon_08_4</t>
  </si>
  <si>
    <t>weapon_08_5</t>
  </si>
  <si>
    <t>weapon_08_6</t>
  </si>
  <si>
    <t>weapon_08_7</t>
  </si>
  <si>
    <t>weapon_08_8</t>
  </si>
  <si>
    <t>weapon_08_9</t>
  </si>
  <si>
    <t>weapon_08_10</t>
  </si>
  <si>
    <t>weapon_08_11</t>
  </si>
  <si>
    <t>weapon_08_12</t>
  </si>
  <si>
    <t>weapon_08_13</t>
  </si>
  <si>
    <t>weapon_08_14</t>
  </si>
  <si>
    <t>weapon_08_15</t>
  </si>
  <si>
    <t>weapon_08_16</t>
  </si>
  <si>
    <t>weapon_08_17</t>
  </si>
  <si>
    <t>weapon_08_18</t>
  </si>
  <si>
    <t>weapon_08_19</t>
  </si>
  <si>
    <t>weapon_08_20</t>
  </si>
  <si>
    <t>weapon_08_21</t>
  </si>
  <si>
    <t>weapon_08_22</t>
  </si>
  <si>
    <t>weapon_08_23</t>
  </si>
  <si>
    <t>weapon_08_24</t>
  </si>
  <si>
    <t>weapon_08_25</t>
  </si>
  <si>
    <t>weapon_08_26</t>
  </si>
  <si>
    <t>weapon_08_27</t>
  </si>
  <si>
    <t>weapon_08_28</t>
  </si>
  <si>
    <t>weapon_08_29</t>
  </si>
  <si>
    <t>weapon_08_30</t>
  </si>
  <si>
    <t>weapon_08_31</t>
  </si>
  <si>
    <t>weapon_08_32</t>
  </si>
  <si>
    <t>weapon_08_33</t>
  </si>
  <si>
    <t>weapon_08_34</t>
  </si>
  <si>
    <t>weapon_08_35</t>
  </si>
  <si>
    <t>weapon_08_36</t>
  </si>
  <si>
    <t>weapon_08_37</t>
  </si>
  <si>
    <t>weapon_08_38</t>
  </si>
  <si>
    <t>weapon_08_39</t>
  </si>
  <si>
    <t>weapon_08_40</t>
  </si>
  <si>
    <t>weapon_08_41</t>
  </si>
  <si>
    <t>weapon_08_42</t>
  </si>
  <si>
    <t>weapon_08_43</t>
  </si>
  <si>
    <t>weapon_08_44</t>
  </si>
  <si>
    <t>weapon_08_45</t>
  </si>
  <si>
    <t>weapon_08_46</t>
  </si>
  <si>
    <t>weapon_08_47</t>
  </si>
  <si>
    <t>weapon_08_48</t>
  </si>
  <si>
    <t>weapon_08_49</t>
  </si>
  <si>
    <t>weapon_08_50</t>
  </si>
  <si>
    <t>weapon_08_51</t>
  </si>
  <si>
    <t>weapon_08_52</t>
  </si>
  <si>
    <t>weapon_08_53</t>
  </si>
  <si>
    <t>weapon_08_54</t>
  </si>
  <si>
    <t>weapon_08_55</t>
  </si>
  <si>
    <t>weapon_08_56</t>
  </si>
  <si>
    <t>weapon_08_57</t>
  </si>
  <si>
    <t>weapon_08_58</t>
  </si>
  <si>
    <t>weapon_08_59</t>
  </si>
  <si>
    <t>weapon_08_60</t>
  </si>
  <si>
    <t>weapon_08_61</t>
  </si>
  <si>
    <t>weapon_08_62</t>
  </si>
  <si>
    <t>weapon_08_63</t>
  </si>
  <si>
    <t>weapon_08_64</t>
  </si>
  <si>
    <t>weapon_08_65</t>
  </si>
  <si>
    <t>weapon_08_66</t>
  </si>
  <si>
    <t>weapon_08_67</t>
  </si>
  <si>
    <t>weapon_08_68</t>
  </si>
  <si>
    <t>weapon_08_69</t>
  </si>
  <si>
    <t>weapon_08_70</t>
  </si>
  <si>
    <t>weapon_08_71</t>
  </si>
  <si>
    <t>weapon_08_72</t>
  </si>
  <si>
    <t>weapon_08_73</t>
  </si>
  <si>
    <t>weapon_08_74</t>
  </si>
  <si>
    <t>weapon_08_75</t>
  </si>
  <si>
    <t>weapon_09_1</t>
  </si>
  <si>
    <t>H3 Flamethrower</t>
  </si>
  <si>
    <t>weapon_09_2</t>
  </si>
  <si>
    <t>weapon_09_3</t>
  </si>
  <si>
    <t>weapon_09_4</t>
  </si>
  <si>
    <t>weapon_09_5</t>
  </si>
  <si>
    <t>weapon_09_6</t>
  </si>
  <si>
    <t>weapon_09_7</t>
  </si>
  <si>
    <t>weapon_09_8</t>
  </si>
  <si>
    <t>weapon_09_9</t>
  </si>
  <si>
    <t>weapon_09_10</t>
  </si>
  <si>
    <t>weapon_09_11</t>
  </si>
  <si>
    <t>weapon_09_12</t>
  </si>
  <si>
    <t>weapon_09_13</t>
  </si>
  <si>
    <t>weapon_09_14</t>
  </si>
  <si>
    <t>weapon_09_15</t>
  </si>
  <si>
    <t>weapon_09_16</t>
  </si>
  <si>
    <t>weapon_09_17</t>
  </si>
  <si>
    <t>weapon_09_18</t>
  </si>
  <si>
    <t>weapon_09_19</t>
  </si>
  <si>
    <t>weapon_09_20</t>
  </si>
  <si>
    <t>weapon_09_21</t>
  </si>
  <si>
    <t>weapon_09_22</t>
  </si>
  <si>
    <t>weapon_09_23</t>
  </si>
  <si>
    <t>weapon_09_24</t>
  </si>
  <si>
    <t>weapon_09_25</t>
  </si>
  <si>
    <t>weapon_09_26</t>
  </si>
  <si>
    <t>weapon_09_27</t>
  </si>
  <si>
    <t>weapon_09_28</t>
  </si>
  <si>
    <t>weapon_09_29</t>
  </si>
  <si>
    <t>weapon_09_30</t>
  </si>
  <si>
    <t>weapon_09_31</t>
  </si>
  <si>
    <t>weapon_09_32</t>
  </si>
  <si>
    <t>weapon_09_33</t>
  </si>
  <si>
    <t>weapon_09_34</t>
  </si>
  <si>
    <t>weapon_09_35</t>
  </si>
  <si>
    <t>weapon_09_36</t>
  </si>
  <si>
    <t>weapon_09_37</t>
  </si>
  <si>
    <t>weapon_09_38</t>
  </si>
  <si>
    <t>weapon_09_39</t>
  </si>
  <si>
    <t>weapon_09_40</t>
  </si>
  <si>
    <t>weapon_09_41</t>
  </si>
  <si>
    <t>weapon_09_42</t>
  </si>
  <si>
    <t>weapon_09_43</t>
  </si>
  <si>
    <t>weapon_09_44</t>
  </si>
  <si>
    <t>weapon_09_45</t>
  </si>
  <si>
    <t>weapon_09_46</t>
  </si>
  <si>
    <t>weapon_09_47</t>
  </si>
  <si>
    <t>weapon_09_48</t>
  </si>
  <si>
    <t>weapon_09_49</t>
  </si>
  <si>
    <t>weapon_09_50</t>
  </si>
  <si>
    <t>weapon_09_51</t>
  </si>
  <si>
    <t>weapon_09_52</t>
  </si>
  <si>
    <t>weapon_09_53</t>
  </si>
  <si>
    <t>weapon_09_54</t>
  </si>
  <si>
    <t>weapon_09_55</t>
  </si>
  <si>
    <t>weapon_09_56</t>
  </si>
  <si>
    <t>weapon_09_57</t>
  </si>
  <si>
    <t>weapon_09_58</t>
  </si>
  <si>
    <t>weapon_09_59</t>
  </si>
  <si>
    <t>weapon_09_60</t>
  </si>
  <si>
    <t>weapon_09_61</t>
  </si>
  <si>
    <t>weapon_09_62</t>
  </si>
  <si>
    <t>weapon_09_63</t>
  </si>
  <si>
    <t>weapon_09_64</t>
  </si>
  <si>
    <t>weapon_09_65</t>
  </si>
  <si>
    <t>weapon_09_66</t>
  </si>
  <si>
    <t>weapon_09_67</t>
  </si>
  <si>
    <t>weapon_09_68</t>
  </si>
  <si>
    <t>weapon_09_69</t>
  </si>
  <si>
    <t>weapon_09_70</t>
  </si>
  <si>
    <t>weapon_09_71</t>
  </si>
  <si>
    <t>weapon_09_72</t>
  </si>
  <si>
    <t>weapon_09_73</t>
  </si>
  <si>
    <t>weapon_09_74</t>
  </si>
  <si>
    <t>weapon_09_75</t>
  </si>
  <si>
    <t>weapon_10_1</t>
  </si>
  <si>
    <t>Crossbow gun</t>
  </si>
  <si>
    <t>weapon_10_2</t>
  </si>
  <si>
    <t>weapon_10_3</t>
  </si>
  <si>
    <t>weapon_10_4</t>
  </si>
  <si>
    <t>weapon_10_5</t>
  </si>
  <si>
    <t>weapon_10_6</t>
  </si>
  <si>
    <t>weapon_10_7</t>
  </si>
  <si>
    <t>weapon_10_8</t>
  </si>
  <si>
    <t>weapon_10_9</t>
  </si>
  <si>
    <t>weapon_10_10</t>
  </si>
  <si>
    <t>weapon_10_11</t>
  </si>
  <si>
    <t>weapon_10_12</t>
  </si>
  <si>
    <t>weapon_10_13</t>
  </si>
  <si>
    <t>weapon_10_14</t>
  </si>
  <si>
    <t>weapon_10_15</t>
  </si>
  <si>
    <t>weapon_10_16</t>
  </si>
  <si>
    <t>weapon_10_17</t>
  </si>
  <si>
    <t>weapon_10_18</t>
  </si>
  <si>
    <t>weapon_10_19</t>
  </si>
  <si>
    <t>weapon_10_20</t>
  </si>
  <si>
    <t>weapon_10_21</t>
  </si>
  <si>
    <t>weapon_10_22</t>
  </si>
  <si>
    <t>weapon_10_23</t>
  </si>
  <si>
    <t>weapon_10_24</t>
  </si>
  <si>
    <t>weapon_10_25</t>
  </si>
  <si>
    <t>weapon_10_26</t>
  </si>
  <si>
    <t>weapon_10_27</t>
  </si>
  <si>
    <t>weapon_10_28</t>
  </si>
  <si>
    <t>weapon_10_29</t>
  </si>
  <si>
    <t>weapon_10_30</t>
  </si>
  <si>
    <t>weapon_10_31</t>
  </si>
  <si>
    <t>weapon_10_32</t>
  </si>
  <si>
    <t>weapon_10_33</t>
  </si>
  <si>
    <t>weapon_10_34</t>
  </si>
  <si>
    <t>weapon_10_35</t>
  </si>
  <si>
    <t>weapon_10_36</t>
  </si>
  <si>
    <t>weapon_10_37</t>
  </si>
  <si>
    <t>weapon_10_38</t>
  </si>
  <si>
    <t>weapon_10_39</t>
  </si>
  <si>
    <t>weapon_10_40</t>
  </si>
  <si>
    <t>weapon_10_41</t>
  </si>
  <si>
    <t>weapon_10_42</t>
  </si>
  <si>
    <t>weapon_10_43</t>
  </si>
  <si>
    <t>weapon_10_44</t>
  </si>
  <si>
    <t>weapon_10_45</t>
  </si>
  <si>
    <t>weapon_10_46</t>
  </si>
  <si>
    <t>weapon_10_47</t>
  </si>
  <si>
    <t>weapon_10_48</t>
  </si>
  <si>
    <t>weapon_10_49</t>
  </si>
  <si>
    <t>weapon_10_50</t>
  </si>
  <si>
    <t>weapon_10_51</t>
  </si>
  <si>
    <t>weapon_10_52</t>
  </si>
  <si>
    <t>weapon_10_53</t>
  </si>
  <si>
    <t>weapon_10_54</t>
  </si>
  <si>
    <t>weapon_10_55</t>
  </si>
  <si>
    <t>weapon_10_56</t>
  </si>
  <si>
    <t>weapon_10_57</t>
  </si>
  <si>
    <t>weapon_10_58</t>
  </si>
  <si>
    <t>weapon_10_59</t>
  </si>
  <si>
    <t>weapon_10_60</t>
  </si>
  <si>
    <t>weapon_10_61</t>
  </si>
  <si>
    <t>weapon_10_62</t>
  </si>
  <si>
    <t>weapon_10_63</t>
  </si>
  <si>
    <t>weapon_10_64</t>
  </si>
  <si>
    <t>weapon_10_65</t>
  </si>
  <si>
    <t>weapon_10_66</t>
  </si>
  <si>
    <t>weapon_10_67</t>
  </si>
  <si>
    <t>weapon_10_68</t>
  </si>
  <si>
    <t>weapon_10_69</t>
  </si>
  <si>
    <t>weapon_10_70</t>
  </si>
  <si>
    <t>weapon_10_71</t>
  </si>
  <si>
    <t>weapon_10_72</t>
  </si>
  <si>
    <t>weapon_10_73</t>
  </si>
  <si>
    <t>weapon_10_74</t>
  </si>
  <si>
    <t>weapon_10_75</t>
  </si>
  <si>
    <t>weapon_11_1</t>
  </si>
  <si>
    <t>Laser gun</t>
  </si>
  <si>
    <t>weapon_11_2</t>
  </si>
  <si>
    <t>weapon_11_3</t>
  </si>
  <si>
    <t>weapon_11_4</t>
  </si>
  <si>
    <t>weapon_11_5</t>
  </si>
  <si>
    <t>weapon_11_6</t>
  </si>
  <si>
    <t>weapon_11_7</t>
  </si>
  <si>
    <t>weapon_11_8</t>
  </si>
  <si>
    <t>weapon_11_9</t>
  </si>
  <si>
    <t>weapon_11_10</t>
  </si>
  <si>
    <t>weapon_11_11</t>
  </si>
  <si>
    <t>weapon_11_12</t>
  </si>
  <si>
    <t>weapon_11_13</t>
  </si>
  <si>
    <t>weapon_11_14</t>
  </si>
  <si>
    <t>weapon_11_15</t>
  </si>
  <si>
    <t>weapon_11_16</t>
  </si>
  <si>
    <t>weapon_11_17</t>
  </si>
  <si>
    <t>weapon_11_18</t>
  </si>
  <si>
    <t>weapon_11_19</t>
  </si>
  <si>
    <t>weapon_11_20</t>
  </si>
  <si>
    <t>weapon_11_21</t>
  </si>
  <si>
    <t>weapon_11_22</t>
  </si>
  <si>
    <t>weapon_11_23</t>
  </si>
  <si>
    <t>weapon_11_24</t>
  </si>
  <si>
    <t>weapon_11_25</t>
  </si>
  <si>
    <t>weapon_11_26</t>
  </si>
  <si>
    <t>weapon_11_27</t>
  </si>
  <si>
    <t>weapon_11_28</t>
  </si>
  <si>
    <t>weapon_11_29</t>
  </si>
  <si>
    <t>weapon_11_30</t>
  </si>
  <si>
    <t>weapon_11_31</t>
  </si>
  <si>
    <t>weapon_11_32</t>
  </si>
  <si>
    <t>weapon_11_33</t>
  </si>
  <si>
    <t>weapon_11_34</t>
  </si>
  <si>
    <t>weapon_11_35</t>
  </si>
  <si>
    <t>weapon_11_36</t>
  </si>
  <si>
    <t>weapon_11_37</t>
  </si>
  <si>
    <t>weapon_11_38</t>
  </si>
  <si>
    <t>weapon_11_39</t>
  </si>
  <si>
    <t>weapon_11_40</t>
  </si>
  <si>
    <t>weapon_11_41</t>
  </si>
  <si>
    <t>weapon_11_42</t>
  </si>
  <si>
    <t>weapon_11_43</t>
  </si>
  <si>
    <t>weapon_11_44</t>
  </si>
  <si>
    <t>weapon_11_45</t>
  </si>
  <si>
    <t>weapon_11_46</t>
  </si>
  <si>
    <t>weapon_11_47</t>
  </si>
  <si>
    <t>weapon_11_48</t>
  </si>
  <si>
    <t>weapon_11_49</t>
  </si>
  <si>
    <t>weapon_11_50</t>
  </si>
  <si>
    <t>weapon_11_51</t>
  </si>
  <si>
    <t>weapon_11_52</t>
  </si>
  <si>
    <t>weapon_11_53</t>
  </si>
  <si>
    <t>weapon_11_54</t>
  </si>
  <si>
    <t>weapon_11_55</t>
  </si>
  <si>
    <t>weapon_11_56</t>
  </si>
  <si>
    <t>weapon_11_57</t>
  </si>
  <si>
    <t>weapon_11_58</t>
  </si>
  <si>
    <t>weapon_11_59</t>
  </si>
  <si>
    <t>weapon_11_60</t>
  </si>
  <si>
    <t>weapon_11_61</t>
  </si>
  <si>
    <t>weapon_11_62</t>
  </si>
  <si>
    <t>weapon_11_63</t>
  </si>
  <si>
    <t>weapon_11_64</t>
  </si>
  <si>
    <t>weapon_11_65</t>
  </si>
  <si>
    <t>weapon_11_66</t>
  </si>
  <si>
    <t>weapon_11_67</t>
  </si>
  <si>
    <t>weapon_11_68</t>
  </si>
  <si>
    <t>weapon_11_69</t>
  </si>
  <si>
    <t>weapon_11_70</t>
  </si>
  <si>
    <t>weapon_11_71</t>
  </si>
  <si>
    <t>weapon_11_72</t>
  </si>
  <si>
    <t>weapon_11_73</t>
  </si>
  <si>
    <t>weapon_11_74</t>
  </si>
  <si>
    <t>weapon_11_75</t>
  </si>
  <si>
    <t>weapon_12_1</t>
  </si>
  <si>
    <t>Energy gun</t>
  </si>
  <si>
    <t>weapon_12_2</t>
  </si>
  <si>
    <t>weapon_12_3</t>
  </si>
  <si>
    <t>weapon_12_4</t>
  </si>
  <si>
    <t>weapon_12_5</t>
  </si>
  <si>
    <t>weapon_12_6</t>
  </si>
  <si>
    <t>weapon_12_7</t>
  </si>
  <si>
    <t>weapon_12_8</t>
  </si>
  <si>
    <t>weapon_12_9</t>
  </si>
  <si>
    <t>weapon_12_10</t>
  </si>
  <si>
    <t>weapon_12_11</t>
  </si>
  <si>
    <t>weapon_12_12</t>
  </si>
  <si>
    <t>weapon_12_13</t>
  </si>
  <si>
    <t>weapon_12_14</t>
  </si>
  <si>
    <t>weapon_12_15</t>
  </si>
  <si>
    <t>weapon_12_16</t>
  </si>
  <si>
    <t>weapon_12_17</t>
  </si>
  <si>
    <t>weapon_12_18</t>
  </si>
  <si>
    <t>weapon_12_19</t>
  </si>
  <si>
    <t>weapon_12_20</t>
  </si>
  <si>
    <t>weapon_12_21</t>
  </si>
  <si>
    <t>weapon_12_22</t>
  </si>
  <si>
    <t>weapon_12_23</t>
  </si>
  <si>
    <t>weapon_12_24</t>
  </si>
  <si>
    <t>weapon_12_25</t>
  </si>
  <si>
    <t>weapon_12_26</t>
  </si>
  <si>
    <t>weapon_12_27</t>
  </si>
  <si>
    <t>weapon_12_28</t>
  </si>
  <si>
    <t>weapon_12_29</t>
  </si>
  <si>
    <t>weapon_12_30</t>
  </si>
  <si>
    <t>weapon_12_31</t>
  </si>
  <si>
    <t>weapon_12_32</t>
  </si>
  <si>
    <t>weapon_12_33</t>
  </si>
  <si>
    <t>weapon_12_34</t>
  </si>
  <si>
    <t>weapon_12_35</t>
  </si>
  <si>
    <t>weapon_12_36</t>
  </si>
  <si>
    <t>weapon_12_37</t>
  </si>
  <si>
    <t>weapon_12_38</t>
  </si>
  <si>
    <t>weapon_12_39</t>
  </si>
  <si>
    <t>weapon_12_40</t>
  </si>
  <si>
    <t>weapon_12_41</t>
  </si>
  <si>
    <t>weapon_12_42</t>
  </si>
  <si>
    <t>weapon_12_43</t>
  </si>
  <si>
    <t>weapon_12_44</t>
  </si>
  <si>
    <t>weapon_12_45</t>
  </si>
  <si>
    <t>weapon_12_46</t>
  </si>
  <si>
    <t>weapon_12_47</t>
  </si>
  <si>
    <t>weapon_12_48</t>
  </si>
  <si>
    <t>weapon_12_49</t>
  </si>
  <si>
    <t>weapon_12_50</t>
  </si>
  <si>
    <t>weapon_12_51</t>
  </si>
  <si>
    <t>weapon_12_52</t>
  </si>
  <si>
    <t>weapon_12_53</t>
  </si>
  <si>
    <t>weapon_12_54</t>
  </si>
  <si>
    <t>weapon_12_55</t>
  </si>
  <si>
    <t>weapon_12_56</t>
  </si>
  <si>
    <t>weapon_12_57</t>
  </si>
  <si>
    <t>weapon_12_58</t>
  </si>
  <si>
    <t>weapon_12_59</t>
  </si>
  <si>
    <t>weapon_12_60</t>
  </si>
  <si>
    <t>weapon_12_61</t>
  </si>
  <si>
    <t>weapon_12_62</t>
  </si>
  <si>
    <t>weapon_12_63</t>
  </si>
  <si>
    <t>weapon_12_64</t>
  </si>
  <si>
    <t>weapon_12_65</t>
  </si>
  <si>
    <t>weapon_12_66</t>
  </si>
  <si>
    <t>weapon_12_67</t>
  </si>
  <si>
    <t>weapon_12_68</t>
  </si>
  <si>
    <t>weapon_12_69</t>
  </si>
  <si>
    <t>weapon_12_70</t>
  </si>
  <si>
    <t>weapon_12_71</t>
  </si>
  <si>
    <t>weapon_12_72</t>
  </si>
  <si>
    <t>weapon_12_73</t>
  </si>
  <si>
    <t>weapon_12_74</t>
  </si>
  <si>
    <t>weapon_12_75</t>
  </si>
  <si>
    <t>weapon_13_1</t>
  </si>
  <si>
    <t>Grenade gun</t>
  </si>
  <si>
    <t>weapon_13_2</t>
  </si>
  <si>
    <t>weapon_13_3</t>
  </si>
  <si>
    <t>weapon_13_4</t>
  </si>
  <si>
    <t>weapon_13_5</t>
  </si>
  <si>
    <t>weapon_13_6</t>
  </si>
  <si>
    <t>weapon_13_7</t>
  </si>
  <si>
    <t>weapon_13_8</t>
  </si>
  <si>
    <t>weapon_13_9</t>
  </si>
  <si>
    <t>weapon_13_10</t>
  </si>
  <si>
    <t>weapon_13_11</t>
  </si>
  <si>
    <t>weapon_13_12</t>
  </si>
  <si>
    <t>weapon_13_13</t>
  </si>
  <si>
    <t>weapon_13_14</t>
  </si>
  <si>
    <t>weapon_13_15</t>
  </si>
  <si>
    <t>weapon_13_16</t>
  </si>
  <si>
    <t>weapon_13_17</t>
  </si>
  <si>
    <t>weapon_13_18</t>
  </si>
  <si>
    <t>weapon_13_19</t>
  </si>
  <si>
    <t>weapon_13_20</t>
  </si>
  <si>
    <t>weapon_13_21</t>
  </si>
  <si>
    <t>weapon_13_22</t>
  </si>
  <si>
    <t>weapon_13_23</t>
  </si>
  <si>
    <t>weapon_13_24</t>
  </si>
  <si>
    <t>weapon_13_25</t>
  </si>
  <si>
    <t>weapon_13_26</t>
  </si>
  <si>
    <t>weapon_13_27</t>
  </si>
  <si>
    <t>weapon_13_28</t>
  </si>
  <si>
    <t>weapon_13_29</t>
  </si>
  <si>
    <t>weapon_13_30</t>
  </si>
  <si>
    <t>weapon_13_31</t>
  </si>
  <si>
    <t>weapon_13_32</t>
  </si>
  <si>
    <t>weapon_13_33</t>
  </si>
  <si>
    <t>weapon_13_34</t>
  </si>
  <si>
    <t>weapon_13_35</t>
  </si>
  <si>
    <t>weapon_13_36</t>
  </si>
  <si>
    <t>weapon_13_37</t>
  </si>
  <si>
    <t>weapon_13_38</t>
  </si>
  <si>
    <t>weapon_13_39</t>
  </si>
  <si>
    <t>weapon_13_40</t>
  </si>
  <si>
    <t>weapon_13_41</t>
  </si>
  <si>
    <t>weapon_13_42</t>
  </si>
  <si>
    <t>weapon_13_43</t>
  </si>
  <si>
    <t>weapon_13_44</t>
  </si>
  <si>
    <t>weapon_13_45</t>
  </si>
  <si>
    <t>weapon_13_46</t>
  </si>
  <si>
    <t>weapon_13_47</t>
  </si>
  <si>
    <t>weapon_13_48</t>
  </si>
  <si>
    <t>weapon_13_49</t>
  </si>
  <si>
    <t>weapon_13_50</t>
  </si>
  <si>
    <t>weapon_13_51</t>
  </si>
  <si>
    <t>weapon_13_52</t>
  </si>
  <si>
    <t>weapon_13_53</t>
  </si>
  <si>
    <t>weapon_13_54</t>
  </si>
  <si>
    <t>weapon_13_55</t>
  </si>
  <si>
    <t>weapon_13_56</t>
  </si>
  <si>
    <t>weapon_13_57</t>
  </si>
  <si>
    <t>weapon_13_58</t>
  </si>
  <si>
    <t>weapon_13_59</t>
  </si>
  <si>
    <t>weapon_13_60</t>
  </si>
  <si>
    <t>weapon_13_61</t>
  </si>
  <si>
    <t>weapon_13_62</t>
  </si>
  <si>
    <t>weapon_13_63</t>
  </si>
  <si>
    <t>weapon_13_64</t>
  </si>
  <si>
    <t>weapon_13_65</t>
  </si>
  <si>
    <t>weapon_13_66</t>
  </si>
  <si>
    <t>weapon_13_67</t>
  </si>
  <si>
    <t>weapon_13_68</t>
  </si>
  <si>
    <t>weapon_13_69</t>
  </si>
  <si>
    <t>weapon_13_70</t>
  </si>
  <si>
    <t>weapon_13_71</t>
  </si>
  <si>
    <t>weapon_13_72</t>
  </si>
  <si>
    <t>weapon_13_73</t>
  </si>
  <si>
    <t>weapon_13_74</t>
  </si>
  <si>
    <t>weapon_13_75</t>
  </si>
  <si>
    <t>weapon_14_1</t>
  </si>
  <si>
    <t>G17</t>
  </si>
  <si>
    <t>weapon_14_2</t>
  </si>
  <si>
    <t>weapon_14_3</t>
  </si>
  <si>
    <t>weapon_14_4</t>
  </si>
  <si>
    <t>weapon_14_5</t>
  </si>
  <si>
    <t>weapon_14_6</t>
  </si>
  <si>
    <t>weapon_14_7</t>
  </si>
  <si>
    <t>weapon_14_8</t>
  </si>
  <si>
    <t>weapon_14_9</t>
  </si>
  <si>
    <t>weapon_14_10</t>
  </si>
  <si>
    <t>weapon_14_11</t>
  </si>
  <si>
    <t>weapon_14_12</t>
  </si>
  <si>
    <t>weapon_14_13</t>
  </si>
  <si>
    <t>weapon_14_14</t>
  </si>
  <si>
    <t>weapon_14_15</t>
  </si>
  <si>
    <t>weapon_14_16</t>
  </si>
  <si>
    <t>weapon_14_17</t>
  </si>
  <si>
    <t>weapon_14_18</t>
  </si>
  <si>
    <t>weapon_14_19</t>
  </si>
  <si>
    <t>weapon_14_20</t>
  </si>
  <si>
    <t>weapon_14_21</t>
  </si>
  <si>
    <t>weapon_14_22</t>
  </si>
  <si>
    <t>weapon_14_23</t>
  </si>
  <si>
    <t>weapon_14_24</t>
  </si>
  <si>
    <t>weapon_14_25</t>
  </si>
  <si>
    <t>weapon_14_26</t>
  </si>
  <si>
    <t>weapon_14_27</t>
  </si>
  <si>
    <t>weapon_14_28</t>
  </si>
  <si>
    <t>weapon_14_29</t>
  </si>
  <si>
    <t>weapon_14_30</t>
  </si>
  <si>
    <t>weapon_14_31</t>
  </si>
  <si>
    <t>weapon_14_32</t>
  </si>
  <si>
    <t>weapon_14_33</t>
  </si>
  <si>
    <t>weapon_14_34</t>
  </si>
  <si>
    <t>weapon_14_35</t>
  </si>
  <si>
    <t>weapon_14_36</t>
  </si>
  <si>
    <t>weapon_14_37</t>
  </si>
  <si>
    <t>weapon_14_38</t>
  </si>
  <si>
    <t>weapon_14_39</t>
  </si>
  <si>
    <t>weapon_14_40</t>
  </si>
  <si>
    <t>weapon_14_41</t>
  </si>
  <si>
    <t>weapon_14_42</t>
  </si>
  <si>
    <t>weapon_14_43</t>
  </si>
  <si>
    <t>weapon_14_44</t>
  </si>
  <si>
    <t>weapon_14_45</t>
  </si>
  <si>
    <t>weapon_14_46</t>
  </si>
  <si>
    <t>weapon_14_47</t>
  </si>
  <si>
    <t>weapon_14_48</t>
  </si>
  <si>
    <t>weapon_14_49</t>
  </si>
  <si>
    <t>weapon_14_50</t>
  </si>
  <si>
    <t>weapon_14_51</t>
  </si>
  <si>
    <t>weapon_14_52</t>
  </si>
  <si>
    <t>weapon_14_53</t>
  </si>
  <si>
    <t>weapon_14_54</t>
  </si>
  <si>
    <t>weapon_14_55</t>
  </si>
  <si>
    <t>weapon_14_56</t>
  </si>
  <si>
    <t>weapon_14_57</t>
  </si>
  <si>
    <t>weapon_14_58</t>
  </si>
  <si>
    <t>weapon_14_59</t>
  </si>
  <si>
    <t>weapon_14_60</t>
  </si>
  <si>
    <t>weapon_14_61</t>
  </si>
  <si>
    <t>weapon_14_62</t>
  </si>
  <si>
    <t>weapon_14_63</t>
  </si>
  <si>
    <t>weapon_14_64</t>
  </si>
  <si>
    <t>weapon_14_65</t>
  </si>
  <si>
    <t>weapon_14_66</t>
  </si>
  <si>
    <t>weapon_14_67</t>
  </si>
  <si>
    <t>weapon_14_68</t>
  </si>
  <si>
    <t>weapon_14_69</t>
  </si>
  <si>
    <t>weapon_14_70</t>
  </si>
  <si>
    <t>weapon_14_71</t>
  </si>
  <si>
    <t>weapon_14_72</t>
  </si>
  <si>
    <t>weapon_14_73</t>
  </si>
  <si>
    <t>weapon_14_74</t>
  </si>
  <si>
    <t>weapon_14_75</t>
  </si>
  <si>
    <t>击退速度</t>
  </si>
  <si>
    <t>击退力</t>
  </si>
  <si>
    <t>穿透类型</t>
  </si>
  <si>
    <t>目标数量</t>
  </si>
  <si>
    <t>检测半径</t>
  </si>
  <si>
    <t>repal_speed</t>
  </si>
  <si>
    <t>repal</t>
  </si>
  <si>
    <t>penetrate_type</t>
  </si>
  <si>
    <t>attack_nums</t>
  </si>
  <si>
    <t>sub_04</t>
  </si>
  <si>
    <t>梭梭回力标</t>
  </si>
  <si>
    <t>sub_01</t>
  </si>
  <si>
    <t>卫士Ⅱ型通用手雷</t>
  </si>
  <si>
    <t>sub_02</t>
  </si>
  <si>
    <t>深渊Ⅰ型猎钳</t>
  </si>
  <si>
    <t>sub_03</t>
  </si>
  <si>
    <t>玛卡M榴弹</t>
  </si>
  <si>
    <t>sub_05</t>
  </si>
  <si>
    <t>Ⅳ型电磁地雷</t>
  </si>
  <si>
    <t>sub_06</t>
  </si>
  <si>
    <t>黄蜂Ⅱ高爆手雷</t>
  </si>
  <si>
    <t>sub_07</t>
  </si>
  <si>
    <t>云南红伞伞Ⅰ型</t>
  </si>
  <si>
    <t>sub_08</t>
  </si>
  <si>
    <t>怒吼Ⅰ型战争兔</t>
  </si>
  <si>
    <t>副武器ID</t>
  </si>
  <si>
    <t>副武器名</t>
  </si>
  <si>
    <t>sub_01_1</t>
  </si>
  <si>
    <t>sub_01_2</t>
  </si>
  <si>
    <t>sub_01_3</t>
  </si>
  <si>
    <t>sub_01_4</t>
  </si>
  <si>
    <t>sub_01_5</t>
  </si>
  <si>
    <t>sub_01_6</t>
  </si>
  <si>
    <t>sub_01_7</t>
  </si>
  <si>
    <t>sub_01_8</t>
  </si>
  <si>
    <t>sub_01_9</t>
  </si>
  <si>
    <t>sub_01_10</t>
  </si>
  <si>
    <t>sub_01_11</t>
  </si>
  <si>
    <t>sub_01_12</t>
  </si>
  <si>
    <t>sub_01_13</t>
  </si>
  <si>
    <t>sub_01_14</t>
  </si>
  <si>
    <t>sub_01_15</t>
  </si>
  <si>
    <t>sub_01_16</t>
  </si>
  <si>
    <t>sub_01_17</t>
  </si>
  <si>
    <t>sub_01_18</t>
  </si>
  <si>
    <t>sub_01_19</t>
  </si>
  <si>
    <t>sub_01_20</t>
  </si>
  <si>
    <t>sub_01_21</t>
  </si>
  <si>
    <t>sub_01_22</t>
  </si>
  <si>
    <t>sub_01_23</t>
  </si>
  <si>
    <t>sub_01_24</t>
  </si>
  <si>
    <t>sub_01_25</t>
  </si>
  <si>
    <t>sub_01_26</t>
  </si>
  <si>
    <t>sub_01_27</t>
  </si>
  <si>
    <t>sub_01_28</t>
  </si>
  <si>
    <t>sub_01_29</t>
  </si>
  <si>
    <t>sub_01_30</t>
  </si>
  <si>
    <t>sub_01_31</t>
  </si>
  <si>
    <t>sub_01_32</t>
  </si>
  <si>
    <t>sub_01_33</t>
  </si>
  <si>
    <t>sub_01_34</t>
  </si>
  <si>
    <t>sub_01_35</t>
  </si>
  <si>
    <t>sub_01_36</t>
  </si>
  <si>
    <t>sub_01_37</t>
  </si>
  <si>
    <t>sub_01_38</t>
  </si>
  <si>
    <t>sub_01_39</t>
  </si>
  <si>
    <t>sub_01_40</t>
  </si>
  <si>
    <t>sub_01_41</t>
  </si>
  <si>
    <t>sub_01_42</t>
  </si>
  <si>
    <t>sub_01_43</t>
  </si>
  <si>
    <t>sub_01_44</t>
  </si>
  <si>
    <t>sub_01_45</t>
  </si>
  <si>
    <t>sub_01_46</t>
  </si>
  <si>
    <t>sub_01_47</t>
  </si>
  <si>
    <t>sub_01_48</t>
  </si>
  <si>
    <t>sub_01_49</t>
  </si>
  <si>
    <t>sub_01_50</t>
  </si>
  <si>
    <t>sub_02_1</t>
  </si>
  <si>
    <t>sub_02_2</t>
  </si>
  <si>
    <t>sub_02_3</t>
  </si>
  <si>
    <t>sub_02_4</t>
  </si>
  <si>
    <t>sub_02_5</t>
  </si>
  <si>
    <t>sub_02_6</t>
  </si>
  <si>
    <t>sub_02_7</t>
  </si>
  <si>
    <t>sub_02_8</t>
  </si>
  <si>
    <t>sub_02_9</t>
  </si>
  <si>
    <t>sub_02_10</t>
  </si>
  <si>
    <t>sub_02_11</t>
  </si>
  <si>
    <t>sub_02_12</t>
  </si>
  <si>
    <t>sub_02_13</t>
  </si>
  <si>
    <t>sub_02_14</t>
  </si>
  <si>
    <t>sub_02_15</t>
  </si>
  <si>
    <t>sub_02_16</t>
  </si>
  <si>
    <t>sub_02_17</t>
  </si>
  <si>
    <t>sub_02_18</t>
  </si>
  <si>
    <t>sub_02_19</t>
  </si>
  <si>
    <t>sub_02_20</t>
  </si>
  <si>
    <t>sub_02_21</t>
  </si>
  <si>
    <t>sub_02_22</t>
  </si>
  <si>
    <t>sub_02_23</t>
  </si>
  <si>
    <t>sub_02_24</t>
  </si>
  <si>
    <t>sub_02_25</t>
  </si>
  <si>
    <t>sub_02_26</t>
  </si>
  <si>
    <t>sub_02_27</t>
  </si>
  <si>
    <t>sub_02_28</t>
  </si>
  <si>
    <t>sub_02_29</t>
  </si>
  <si>
    <t>sub_02_30</t>
  </si>
  <si>
    <t>sub_02_31</t>
  </si>
  <si>
    <t>sub_02_32</t>
  </si>
  <si>
    <t>sub_02_33</t>
  </si>
  <si>
    <t>sub_02_34</t>
  </si>
  <si>
    <t>sub_02_35</t>
  </si>
  <si>
    <t>sub_02_36</t>
  </si>
  <si>
    <t>sub_02_37</t>
  </si>
  <si>
    <t>sub_02_38</t>
  </si>
  <si>
    <t>sub_02_39</t>
  </si>
  <si>
    <t>sub_02_40</t>
  </si>
  <si>
    <t>sub_02_41</t>
  </si>
  <si>
    <t>sub_02_42</t>
  </si>
  <si>
    <t>sub_02_43</t>
  </si>
  <si>
    <t>sub_02_44</t>
  </si>
  <si>
    <t>sub_02_45</t>
  </si>
  <si>
    <t>sub_02_46</t>
  </si>
  <si>
    <t>sub_02_47</t>
  </si>
  <si>
    <t>sub_02_48</t>
  </si>
  <si>
    <t>sub_02_49</t>
  </si>
  <si>
    <t>sub_02_50</t>
  </si>
  <si>
    <t>sub_03_1</t>
  </si>
  <si>
    <t>sub_03_2</t>
  </si>
  <si>
    <t>sub_03_3</t>
  </si>
  <si>
    <t>sub_03_4</t>
  </si>
  <si>
    <t>sub_03_5</t>
  </si>
  <si>
    <t>sub_03_6</t>
  </si>
  <si>
    <t>sub_03_7</t>
  </si>
  <si>
    <t>sub_03_8</t>
  </si>
  <si>
    <t>sub_03_9</t>
  </si>
  <si>
    <t>sub_03_10</t>
  </si>
  <si>
    <t>sub_03_11</t>
  </si>
  <si>
    <t>sub_03_12</t>
  </si>
  <si>
    <t>sub_03_13</t>
  </si>
  <si>
    <t>sub_03_14</t>
  </si>
  <si>
    <t>sub_03_15</t>
  </si>
  <si>
    <t>sub_03_16</t>
  </si>
  <si>
    <t>sub_03_17</t>
  </si>
  <si>
    <t>sub_03_18</t>
  </si>
  <si>
    <t>sub_03_19</t>
  </si>
  <si>
    <t>sub_03_20</t>
  </si>
  <si>
    <t>sub_03_21</t>
  </si>
  <si>
    <t>sub_03_22</t>
  </si>
  <si>
    <t>sub_03_23</t>
  </si>
  <si>
    <t>sub_03_24</t>
  </si>
  <si>
    <t>sub_03_25</t>
  </si>
  <si>
    <t>sub_03_26</t>
  </si>
  <si>
    <t>sub_03_27</t>
  </si>
  <si>
    <t>sub_03_28</t>
  </si>
  <si>
    <t>sub_03_29</t>
  </si>
  <si>
    <t>sub_03_30</t>
  </si>
  <si>
    <t>sub_03_31</t>
  </si>
  <si>
    <t>sub_03_32</t>
  </si>
  <si>
    <t>sub_03_33</t>
  </si>
  <si>
    <t>sub_03_34</t>
  </si>
  <si>
    <t>sub_03_35</t>
  </si>
  <si>
    <t>sub_03_36</t>
  </si>
  <si>
    <t>sub_03_37</t>
  </si>
  <si>
    <t>sub_03_38</t>
  </si>
  <si>
    <t>sub_03_39</t>
  </si>
  <si>
    <t>sub_03_40</t>
  </si>
  <si>
    <t>sub_03_41</t>
  </si>
  <si>
    <t>sub_03_42</t>
  </si>
  <si>
    <t>sub_03_43</t>
  </si>
  <si>
    <t>sub_03_44</t>
  </si>
  <si>
    <t>sub_03_45</t>
  </si>
  <si>
    <t>sub_03_46</t>
  </si>
  <si>
    <t>sub_03_47</t>
  </si>
  <si>
    <t>sub_03_48</t>
  </si>
  <si>
    <t>sub_03_49</t>
  </si>
  <si>
    <t>sub_03_50</t>
  </si>
  <si>
    <t>sub_04_1</t>
  </si>
  <si>
    <t>sub_04_2</t>
  </si>
  <si>
    <t>sub_04_3</t>
  </si>
  <si>
    <t>sub_04_4</t>
  </si>
  <si>
    <t>sub_04_5</t>
  </si>
  <si>
    <t>sub_04_6</t>
  </si>
  <si>
    <t>sub_04_7</t>
  </si>
  <si>
    <t>sub_04_8</t>
  </si>
  <si>
    <t>sub_04_9</t>
  </si>
  <si>
    <t>sub_04_10</t>
  </si>
  <si>
    <t>sub_04_11</t>
  </si>
  <si>
    <t>sub_04_12</t>
  </si>
  <si>
    <t>sub_04_13</t>
  </si>
  <si>
    <t>sub_04_14</t>
  </si>
  <si>
    <t>sub_04_15</t>
  </si>
  <si>
    <t>sub_04_16</t>
  </si>
  <si>
    <t>sub_04_17</t>
  </si>
  <si>
    <t>sub_04_18</t>
  </si>
  <si>
    <t>sub_04_19</t>
  </si>
  <si>
    <t>sub_04_20</t>
  </si>
  <si>
    <t>sub_04_21</t>
  </si>
  <si>
    <t>sub_04_22</t>
  </si>
  <si>
    <t>sub_04_23</t>
  </si>
  <si>
    <t>sub_04_24</t>
  </si>
  <si>
    <t>sub_04_25</t>
  </si>
  <si>
    <t>sub_04_26</t>
  </si>
  <si>
    <t>sub_04_27</t>
  </si>
  <si>
    <t>sub_04_28</t>
  </si>
  <si>
    <t>sub_04_29</t>
  </si>
  <si>
    <t>sub_04_30</t>
  </si>
  <si>
    <t>sub_04_31</t>
  </si>
  <si>
    <t>sub_04_32</t>
  </si>
  <si>
    <t>sub_04_33</t>
  </si>
  <si>
    <t>sub_04_34</t>
  </si>
  <si>
    <t>sub_04_35</t>
  </si>
  <si>
    <t>sub_04_36</t>
  </si>
  <si>
    <t>sub_04_37</t>
  </si>
  <si>
    <t>sub_04_38</t>
  </si>
  <si>
    <t>sub_04_39</t>
  </si>
  <si>
    <t>sub_04_40</t>
  </si>
  <si>
    <t>sub_04_41</t>
  </si>
  <si>
    <t>sub_04_42</t>
  </si>
  <si>
    <t>sub_04_43</t>
  </si>
  <si>
    <t>sub_04_44</t>
  </si>
  <si>
    <t>sub_04_45</t>
  </si>
  <si>
    <t>sub_04_46</t>
  </si>
  <si>
    <t>sub_04_47</t>
  </si>
  <si>
    <t>sub_04_48</t>
  </si>
  <si>
    <t>sub_04_49</t>
  </si>
  <si>
    <t>sub_04_50</t>
  </si>
  <si>
    <t>sub_05_1</t>
  </si>
  <si>
    <t>sub_05_2</t>
  </si>
  <si>
    <t>sub_05_3</t>
  </si>
  <si>
    <t>sub_05_4</t>
  </si>
  <si>
    <t>sub_05_5</t>
  </si>
  <si>
    <t>sub_05_6</t>
  </si>
  <si>
    <t>sub_05_7</t>
  </si>
  <si>
    <t>sub_05_8</t>
  </si>
  <si>
    <t>sub_05_9</t>
  </si>
  <si>
    <t>sub_05_10</t>
  </si>
  <si>
    <t>sub_05_11</t>
  </si>
  <si>
    <t>sub_05_12</t>
  </si>
  <si>
    <t>sub_05_13</t>
  </si>
  <si>
    <t>sub_05_14</t>
  </si>
  <si>
    <t>sub_05_15</t>
  </si>
  <si>
    <t>sub_05_16</t>
  </si>
  <si>
    <t>sub_05_17</t>
  </si>
  <si>
    <t>sub_05_18</t>
  </si>
  <si>
    <t>sub_05_19</t>
  </si>
  <si>
    <t>sub_05_20</t>
  </si>
  <si>
    <t>sub_05_21</t>
  </si>
  <si>
    <t>sub_05_22</t>
  </si>
  <si>
    <t>sub_05_23</t>
  </si>
  <si>
    <t>sub_05_24</t>
  </si>
  <si>
    <t>sub_05_25</t>
  </si>
  <si>
    <t>sub_05_26</t>
  </si>
  <si>
    <t>sub_05_27</t>
  </si>
  <si>
    <t>sub_05_28</t>
  </si>
  <si>
    <t>sub_05_29</t>
  </si>
  <si>
    <t>sub_05_30</t>
  </si>
  <si>
    <t>sub_05_31</t>
  </si>
  <si>
    <t>sub_05_32</t>
  </si>
  <si>
    <t>sub_05_33</t>
  </si>
  <si>
    <t>sub_05_34</t>
  </si>
  <si>
    <t>sub_05_35</t>
  </si>
  <si>
    <t>sub_05_36</t>
  </si>
  <si>
    <t>sub_05_37</t>
  </si>
  <si>
    <t>sub_05_38</t>
  </si>
  <si>
    <t>sub_05_39</t>
  </si>
  <si>
    <t>sub_05_40</t>
  </si>
  <si>
    <t>sub_05_41</t>
  </si>
  <si>
    <t>sub_05_42</t>
  </si>
  <si>
    <t>sub_05_43</t>
  </si>
  <si>
    <t>sub_05_44</t>
  </si>
  <si>
    <t>sub_05_45</t>
  </si>
  <si>
    <t>sub_05_46</t>
  </si>
  <si>
    <t>sub_05_47</t>
  </si>
  <si>
    <t>sub_05_48</t>
  </si>
  <si>
    <t>sub_05_49</t>
  </si>
  <si>
    <t>sub_05_50</t>
  </si>
  <si>
    <t>sub_06_1</t>
  </si>
  <si>
    <t>sub_06_2</t>
  </si>
  <si>
    <t>sub_06_3</t>
  </si>
  <si>
    <t>sub_06_4</t>
  </si>
  <si>
    <t>sub_06_5</t>
  </si>
  <si>
    <t>sub_06_6</t>
  </si>
  <si>
    <t>sub_06_7</t>
  </si>
  <si>
    <t>sub_06_8</t>
  </si>
  <si>
    <t>sub_06_9</t>
  </si>
  <si>
    <t>sub_06_10</t>
  </si>
  <si>
    <t>sub_06_11</t>
  </si>
  <si>
    <t>sub_06_12</t>
  </si>
  <si>
    <t>sub_06_13</t>
  </si>
  <si>
    <t>sub_06_14</t>
  </si>
  <si>
    <t>sub_06_15</t>
  </si>
  <si>
    <t>sub_06_16</t>
  </si>
  <si>
    <t>sub_06_17</t>
  </si>
  <si>
    <t>sub_06_18</t>
  </si>
  <si>
    <t>sub_06_19</t>
  </si>
  <si>
    <t>sub_06_20</t>
  </si>
  <si>
    <t>sub_06_21</t>
  </si>
  <si>
    <t>sub_06_22</t>
  </si>
  <si>
    <t>sub_06_23</t>
  </si>
  <si>
    <t>sub_06_24</t>
  </si>
  <si>
    <t>sub_06_25</t>
  </si>
  <si>
    <t>sub_06_26</t>
  </si>
  <si>
    <t>sub_06_27</t>
  </si>
  <si>
    <t>sub_06_28</t>
  </si>
  <si>
    <t>sub_06_29</t>
  </si>
  <si>
    <t>sub_06_30</t>
  </si>
  <si>
    <t>sub_06_31</t>
  </si>
  <si>
    <t>sub_06_32</t>
  </si>
  <si>
    <t>sub_06_33</t>
  </si>
  <si>
    <t>sub_06_34</t>
  </si>
  <si>
    <t>sub_06_35</t>
  </si>
  <si>
    <t>sub_06_36</t>
  </si>
  <si>
    <t>sub_06_37</t>
  </si>
  <si>
    <t>sub_06_38</t>
  </si>
  <si>
    <t>sub_06_39</t>
  </si>
  <si>
    <t>sub_06_40</t>
  </si>
  <si>
    <t>sub_06_41</t>
  </si>
  <si>
    <t>sub_06_42</t>
  </si>
  <si>
    <t>sub_06_43</t>
  </si>
  <si>
    <t>sub_06_44</t>
  </si>
  <si>
    <t>sub_06_45</t>
  </si>
  <si>
    <t>sub_06_46</t>
  </si>
  <si>
    <t>sub_06_47</t>
  </si>
  <si>
    <t>sub_06_48</t>
  </si>
  <si>
    <t>sub_06_49</t>
  </si>
  <si>
    <t>sub_06_50</t>
  </si>
  <si>
    <t>sub_07_1</t>
  </si>
  <si>
    <t>sub_07_2</t>
  </si>
  <si>
    <t>sub_07_3</t>
  </si>
  <si>
    <t>sub_07_4</t>
  </si>
  <si>
    <t>sub_07_5</t>
  </si>
  <si>
    <t>sub_07_6</t>
  </si>
  <si>
    <t>sub_07_7</t>
  </si>
  <si>
    <t>sub_07_8</t>
  </si>
  <si>
    <t>sub_07_9</t>
  </si>
  <si>
    <t>sub_07_10</t>
  </si>
  <si>
    <t>sub_07_11</t>
  </si>
  <si>
    <t>sub_07_12</t>
  </si>
  <si>
    <t>sub_07_13</t>
  </si>
  <si>
    <t>sub_07_14</t>
  </si>
  <si>
    <t>sub_07_15</t>
  </si>
  <si>
    <t>sub_07_16</t>
  </si>
  <si>
    <t>sub_07_17</t>
  </si>
  <si>
    <t>sub_07_18</t>
  </si>
  <si>
    <t>sub_07_19</t>
  </si>
  <si>
    <t>sub_07_20</t>
  </si>
  <si>
    <t>sub_07_21</t>
  </si>
  <si>
    <t>sub_07_22</t>
  </si>
  <si>
    <t>sub_07_23</t>
  </si>
  <si>
    <t>sub_07_24</t>
  </si>
  <si>
    <t>sub_07_25</t>
  </si>
  <si>
    <t>sub_07_26</t>
  </si>
  <si>
    <t>sub_07_27</t>
  </si>
  <si>
    <t>sub_07_28</t>
  </si>
  <si>
    <t>sub_07_29</t>
  </si>
  <si>
    <t>sub_07_30</t>
  </si>
  <si>
    <t>sub_07_31</t>
  </si>
  <si>
    <t>sub_07_32</t>
  </si>
  <si>
    <t>sub_07_33</t>
  </si>
  <si>
    <t>sub_07_34</t>
  </si>
  <si>
    <t>sub_07_35</t>
  </si>
  <si>
    <t>sub_07_36</t>
  </si>
  <si>
    <t>sub_07_37</t>
  </si>
  <si>
    <t>sub_07_38</t>
  </si>
  <si>
    <t>sub_07_39</t>
  </si>
  <si>
    <t>sub_07_40</t>
  </si>
  <si>
    <t>sub_07_41</t>
  </si>
  <si>
    <t>sub_07_42</t>
  </si>
  <si>
    <t>sub_07_43</t>
  </si>
  <si>
    <t>sub_07_44</t>
  </si>
  <si>
    <t>sub_07_45</t>
  </si>
  <si>
    <t>sub_07_46</t>
  </si>
  <si>
    <t>sub_07_47</t>
  </si>
  <si>
    <t>sub_07_48</t>
  </si>
  <si>
    <t>sub_07_49</t>
  </si>
  <si>
    <t>sub_07_50</t>
  </si>
  <si>
    <t>sub_08_1</t>
  </si>
  <si>
    <t>sub_08_2</t>
  </si>
  <si>
    <t>sub_08_3</t>
  </si>
  <si>
    <t>sub_08_4</t>
  </si>
  <si>
    <t>sub_08_5</t>
  </si>
  <si>
    <t>sub_08_6</t>
  </si>
  <si>
    <t>sub_08_7</t>
  </si>
  <si>
    <t>sub_08_8</t>
  </si>
  <si>
    <t>sub_08_9</t>
  </si>
  <si>
    <t>sub_08_10</t>
  </si>
  <si>
    <t>sub_08_11</t>
  </si>
  <si>
    <t>sub_08_12</t>
  </si>
  <si>
    <t>sub_08_13</t>
  </si>
  <si>
    <t>sub_08_14</t>
  </si>
  <si>
    <t>sub_08_15</t>
  </si>
  <si>
    <t>sub_08_16</t>
  </si>
  <si>
    <t>sub_08_17</t>
  </si>
  <si>
    <t>sub_08_18</t>
  </si>
  <si>
    <t>sub_08_19</t>
  </si>
  <si>
    <t>sub_08_20</t>
  </si>
  <si>
    <t>sub_08_21</t>
  </si>
  <si>
    <t>sub_08_22</t>
  </si>
  <si>
    <t>sub_08_23</t>
  </si>
  <si>
    <t>sub_08_24</t>
  </si>
  <si>
    <t>sub_08_25</t>
  </si>
  <si>
    <t>sub_08_26</t>
  </si>
  <si>
    <t>sub_08_27</t>
  </si>
  <si>
    <t>sub_08_28</t>
  </si>
  <si>
    <t>sub_08_29</t>
  </si>
  <si>
    <t>sub_08_30</t>
  </si>
  <si>
    <t>sub_08_31</t>
  </si>
  <si>
    <t>sub_08_32</t>
  </si>
  <si>
    <t>sub_08_33</t>
  </si>
  <si>
    <t>sub_08_34</t>
  </si>
  <si>
    <t>sub_08_35</t>
  </si>
  <si>
    <t>sub_08_36</t>
  </si>
  <si>
    <t>sub_08_37</t>
  </si>
  <si>
    <t>sub_08_38</t>
  </si>
  <si>
    <t>sub_08_39</t>
  </si>
  <si>
    <t>sub_08_40</t>
  </si>
  <si>
    <t>sub_08_41</t>
  </si>
  <si>
    <t>sub_08_42</t>
  </si>
  <si>
    <t>sub_08_43</t>
  </si>
  <si>
    <t>sub_08_44</t>
  </si>
  <si>
    <t>sub_08_45</t>
  </si>
  <si>
    <t>sub_08_46</t>
  </si>
  <si>
    <t>sub_08_47</t>
  </si>
  <si>
    <t>sub_08_48</t>
  </si>
  <si>
    <t>sub_08_49</t>
  </si>
  <si>
    <t>sub_08_50</t>
  </si>
  <si>
    <t>armor_01</t>
  </si>
  <si>
    <t>防刺衬衣</t>
  </si>
  <si>
    <t>armor_03</t>
  </si>
  <si>
    <t>轻便马甲</t>
  </si>
  <si>
    <t>armor_11</t>
  </si>
  <si>
    <t>特警背心</t>
  </si>
  <si>
    <t>armor_12</t>
  </si>
  <si>
    <t>C型防护马甲</t>
  </si>
  <si>
    <t>armor_17</t>
  </si>
  <si>
    <t>Z系防弹衣</t>
  </si>
  <si>
    <t>armor_18</t>
  </si>
  <si>
    <t>多功能式战术马甲</t>
  </si>
  <si>
    <t>armor_24</t>
  </si>
  <si>
    <t>zunk挂载套装</t>
  </si>
  <si>
    <t>armor_35</t>
  </si>
  <si>
    <t>“无畏”防护套组</t>
  </si>
  <si>
    <t>armor_36</t>
  </si>
  <si>
    <t>Rex外挂式组件</t>
  </si>
  <si>
    <t>armor_23</t>
  </si>
  <si>
    <t>IGO战斗防护装甲</t>
  </si>
  <si>
    <t>armor_29</t>
  </si>
  <si>
    <t>B43行动装甲</t>
  </si>
  <si>
    <t>armor_30</t>
  </si>
  <si>
    <t>DM-33全功能马甲</t>
  </si>
  <si>
    <t>以下帽子和鞋子暂时不用做，也不需要开放，后续可以增加装备槽</t>
  </si>
  <si>
    <t>armor_02</t>
  </si>
  <si>
    <t>特工帆帽</t>
  </si>
  <si>
    <t>armor_06</t>
  </si>
  <si>
    <t>破旧奔尼帽</t>
  </si>
  <si>
    <t>armor_09</t>
  </si>
  <si>
    <t>轻型战斗头盔</t>
  </si>
  <si>
    <t>armor_10</t>
  </si>
  <si>
    <t>T型防护软帽</t>
  </si>
  <si>
    <t>armor_15</t>
  </si>
  <si>
    <t>特种战术头盔</t>
  </si>
  <si>
    <t>armor_16</t>
  </si>
  <si>
    <t>危害过滤面罩</t>
  </si>
  <si>
    <t>armor_22</t>
  </si>
  <si>
    <t>防爆式头盔</t>
  </si>
  <si>
    <t>armor_31</t>
  </si>
  <si>
    <t>Death</t>
  </si>
  <si>
    <t>armor_32</t>
  </si>
  <si>
    <t xml:space="preserve"> Omnitrix实验性头盔</t>
  </si>
  <si>
    <t>armor_21</t>
  </si>
  <si>
    <t>特化型防护头盔</t>
  </si>
  <si>
    <t>armor_25</t>
  </si>
  <si>
    <t>“先驱者”战术盔</t>
  </si>
  <si>
    <t>armor_26</t>
  </si>
  <si>
    <t>全等级防护面罩</t>
  </si>
  <si>
    <t>armor_04</t>
  </si>
  <si>
    <t>越野靴</t>
  </si>
  <si>
    <t>armor_05</t>
  </si>
  <si>
    <t>标准套鞋</t>
  </si>
  <si>
    <t>armor_08</t>
  </si>
  <si>
    <t>夹层鞋</t>
  </si>
  <si>
    <t>armor_13</t>
  </si>
  <si>
    <t>战术鞋</t>
  </si>
  <si>
    <t>armor_14</t>
  </si>
  <si>
    <t>钉靴</t>
  </si>
  <si>
    <t>armor_19</t>
  </si>
  <si>
    <t>适应性防护鞋</t>
  </si>
  <si>
    <t>armor_20</t>
  </si>
  <si>
    <t>潜行用作战靴</t>
  </si>
  <si>
    <t>armor_28</t>
  </si>
  <si>
    <t>低噪式行动靴</t>
  </si>
  <si>
    <t>armor_34</t>
  </si>
  <si>
    <t>AS109型行动鞋</t>
  </si>
  <si>
    <t>armor_07</t>
  </si>
  <si>
    <t>特警作战鞋</t>
  </si>
  <si>
    <t>armor_27</t>
  </si>
  <si>
    <t>阻隔鞋</t>
  </si>
  <si>
    <t>armor_33</t>
  </si>
  <si>
    <t>X型防化靴</t>
  </si>
  <si>
    <t>护甲ID</t>
  </si>
  <si>
    <t>护甲名</t>
  </si>
  <si>
    <t>armor_01_1</t>
  </si>
  <si>
    <t>armor_01_2</t>
  </si>
  <si>
    <t>armor_01_3</t>
  </si>
  <si>
    <t>armor_01_4</t>
  </si>
  <si>
    <t>armor_01_5</t>
  </si>
  <si>
    <t>armor_01_6</t>
  </si>
  <si>
    <t>armor_01_7</t>
  </si>
  <si>
    <t>armor_01_8</t>
  </si>
  <si>
    <t>armor_01_9</t>
  </si>
  <si>
    <t>armor_01_10</t>
  </si>
  <si>
    <t>armor_01_11</t>
  </si>
  <si>
    <t>armor_01_12</t>
  </si>
  <si>
    <t>armor_01_13</t>
  </si>
  <si>
    <t>armor_01_14</t>
  </si>
  <si>
    <t>armor_01_15</t>
  </si>
  <si>
    <t>armor_01_16</t>
  </si>
  <si>
    <t>armor_01_17</t>
  </si>
  <si>
    <t>armor_01_18</t>
  </si>
  <si>
    <t>armor_01_19</t>
  </si>
  <si>
    <t>armor_01_20</t>
  </si>
  <si>
    <t>armor_01_21</t>
  </si>
  <si>
    <t>armor_01_22</t>
  </si>
  <si>
    <t>armor_01_23</t>
  </si>
  <si>
    <t>armor_01_24</t>
  </si>
  <si>
    <t>armor_01_25</t>
  </si>
  <si>
    <t>armor_01_26</t>
  </si>
  <si>
    <t>armor_01_27</t>
  </si>
  <si>
    <t>armor_01_28</t>
  </si>
  <si>
    <t>armor_01_29</t>
  </si>
  <si>
    <t>armor_01_30</t>
  </si>
  <si>
    <t>armor_01_31</t>
  </si>
  <si>
    <t>armor_01_32</t>
  </si>
  <si>
    <t>armor_01_33</t>
  </si>
  <si>
    <t>armor_01_34</t>
  </si>
  <si>
    <t>armor_01_35</t>
  </si>
  <si>
    <t>armor_01_36</t>
  </si>
  <si>
    <t>armor_01_37</t>
  </si>
  <si>
    <t>armor_01_38</t>
  </si>
  <si>
    <t>armor_01_39</t>
  </si>
  <si>
    <t>armor_01_40</t>
  </si>
  <si>
    <t>armor_01_41</t>
  </si>
  <si>
    <t>armor_01_42</t>
  </si>
  <si>
    <t>armor_01_43</t>
  </si>
  <si>
    <t>armor_01_44</t>
  </si>
  <si>
    <t>armor_01_45</t>
  </si>
  <si>
    <t>armor_01_46</t>
  </si>
  <si>
    <t>armor_01_47</t>
  </si>
  <si>
    <t>armor_01_48</t>
  </si>
  <si>
    <t>armor_01_49</t>
  </si>
  <si>
    <t>armor_01_50</t>
  </si>
  <si>
    <t>armor_03_1</t>
  </si>
  <si>
    <t>armor_03_2</t>
  </si>
  <si>
    <t>armor_03_3</t>
  </si>
  <si>
    <t>armor_03_4</t>
  </si>
  <si>
    <t>armor_03_5</t>
  </si>
  <si>
    <t>armor_03_6</t>
  </si>
  <si>
    <t>armor_03_7</t>
  </si>
  <si>
    <t>armor_03_8</t>
  </si>
  <si>
    <t>armor_03_9</t>
  </si>
  <si>
    <t>armor_03_10</t>
  </si>
  <si>
    <t>armor_03_11</t>
  </si>
  <si>
    <t>armor_03_12</t>
  </si>
  <si>
    <t>armor_03_13</t>
  </si>
  <si>
    <t>armor_03_14</t>
  </si>
  <si>
    <t>armor_03_15</t>
  </si>
  <si>
    <t>armor_03_16</t>
  </si>
  <si>
    <t>armor_03_17</t>
  </si>
  <si>
    <t>armor_03_18</t>
  </si>
  <si>
    <t>armor_03_19</t>
  </si>
  <si>
    <t>armor_03_20</t>
  </si>
  <si>
    <t>armor_03_21</t>
  </si>
  <si>
    <t>armor_03_22</t>
  </si>
  <si>
    <t>armor_03_23</t>
  </si>
  <si>
    <t>armor_03_24</t>
  </si>
  <si>
    <t>armor_03_25</t>
  </si>
  <si>
    <t>armor_03_26</t>
  </si>
  <si>
    <t>armor_03_27</t>
  </si>
  <si>
    <t>armor_03_28</t>
  </si>
  <si>
    <t>armor_03_29</t>
  </si>
  <si>
    <t>armor_03_30</t>
  </si>
  <si>
    <t>armor_03_31</t>
  </si>
  <si>
    <t>armor_03_32</t>
  </si>
  <si>
    <t>armor_03_33</t>
  </si>
  <si>
    <t>armor_03_34</t>
  </si>
  <si>
    <t>armor_03_35</t>
  </si>
  <si>
    <t>armor_03_36</t>
  </si>
  <si>
    <t>armor_03_37</t>
  </si>
  <si>
    <t>armor_03_38</t>
  </si>
  <si>
    <t>armor_03_39</t>
  </si>
  <si>
    <t>armor_03_40</t>
  </si>
  <si>
    <t>armor_03_41</t>
  </si>
  <si>
    <t>armor_03_42</t>
  </si>
  <si>
    <t>armor_03_43</t>
  </si>
  <si>
    <t>armor_03_44</t>
  </si>
  <si>
    <t>armor_03_45</t>
  </si>
  <si>
    <t>armor_03_46</t>
  </si>
  <si>
    <t>armor_03_47</t>
  </si>
  <si>
    <t>armor_03_48</t>
  </si>
  <si>
    <t>armor_03_49</t>
  </si>
  <si>
    <t>armor_03_50</t>
  </si>
  <si>
    <t>armor_11_1</t>
  </si>
  <si>
    <t>armor_11_2</t>
  </si>
  <si>
    <t>armor_11_3</t>
  </si>
  <si>
    <t>armor_11_4</t>
  </si>
  <si>
    <t>armor_11_5</t>
  </si>
  <si>
    <t>armor_11_6</t>
  </si>
  <si>
    <t>armor_11_7</t>
  </si>
  <si>
    <t>armor_11_8</t>
  </si>
  <si>
    <t>armor_11_9</t>
  </si>
  <si>
    <t>armor_11_10</t>
  </si>
  <si>
    <t>armor_11_11</t>
  </si>
  <si>
    <t>armor_11_12</t>
  </si>
  <si>
    <t>armor_11_13</t>
  </si>
  <si>
    <t>armor_11_14</t>
  </si>
  <si>
    <t>armor_11_15</t>
  </si>
  <si>
    <t>armor_11_16</t>
  </si>
  <si>
    <t>armor_11_17</t>
  </si>
  <si>
    <t>armor_11_18</t>
  </si>
  <si>
    <t>armor_11_19</t>
  </si>
  <si>
    <t>armor_11_20</t>
  </si>
  <si>
    <t>armor_11_21</t>
  </si>
  <si>
    <t>armor_11_22</t>
  </si>
  <si>
    <t>armor_11_23</t>
  </si>
  <si>
    <t>armor_11_24</t>
  </si>
  <si>
    <t>armor_11_25</t>
  </si>
  <si>
    <t>armor_11_26</t>
  </si>
  <si>
    <t>armor_11_27</t>
  </si>
  <si>
    <t>armor_11_28</t>
  </si>
  <si>
    <t>armor_11_29</t>
  </si>
  <si>
    <t>armor_11_30</t>
  </si>
  <si>
    <t>armor_11_31</t>
  </si>
  <si>
    <t>armor_11_32</t>
  </si>
  <si>
    <t>armor_11_33</t>
  </si>
  <si>
    <t>armor_11_34</t>
  </si>
  <si>
    <t>armor_11_35</t>
  </si>
  <si>
    <t>armor_11_36</t>
  </si>
  <si>
    <t>armor_11_37</t>
  </si>
  <si>
    <t>armor_11_38</t>
  </si>
  <si>
    <t>armor_11_39</t>
  </si>
  <si>
    <t>armor_11_40</t>
  </si>
  <si>
    <t>armor_11_41</t>
  </si>
  <si>
    <t>armor_11_42</t>
  </si>
  <si>
    <t>armor_11_43</t>
  </si>
  <si>
    <t>armor_11_44</t>
  </si>
  <si>
    <t>armor_11_45</t>
  </si>
  <si>
    <t>armor_11_46</t>
  </si>
  <si>
    <t>armor_11_47</t>
  </si>
  <si>
    <t>armor_11_48</t>
  </si>
  <si>
    <t>armor_11_49</t>
  </si>
  <si>
    <t>armor_11_50</t>
  </si>
  <si>
    <t>armor_12_1</t>
  </si>
  <si>
    <t>armor_12_2</t>
  </si>
  <si>
    <t>armor_12_3</t>
  </si>
  <si>
    <t>armor_12_4</t>
  </si>
  <si>
    <t>armor_12_5</t>
  </si>
  <si>
    <t>armor_12_6</t>
  </si>
  <si>
    <t>armor_12_7</t>
  </si>
  <si>
    <t>armor_12_8</t>
  </si>
  <si>
    <t>armor_12_9</t>
  </si>
  <si>
    <t>armor_12_10</t>
  </si>
  <si>
    <t>armor_12_11</t>
  </si>
  <si>
    <t>armor_12_12</t>
  </si>
  <si>
    <t>armor_12_13</t>
  </si>
  <si>
    <t>armor_12_14</t>
  </si>
  <si>
    <t>armor_12_15</t>
  </si>
  <si>
    <t>armor_12_16</t>
  </si>
  <si>
    <t>armor_12_17</t>
  </si>
  <si>
    <t>armor_12_18</t>
  </si>
  <si>
    <t>armor_12_19</t>
  </si>
  <si>
    <t>armor_12_20</t>
  </si>
  <si>
    <t>armor_12_21</t>
  </si>
  <si>
    <t>armor_12_22</t>
  </si>
  <si>
    <t>armor_12_23</t>
  </si>
  <si>
    <t>armor_12_24</t>
  </si>
  <si>
    <t>armor_12_25</t>
  </si>
  <si>
    <t>armor_12_26</t>
  </si>
  <si>
    <t>armor_12_27</t>
  </si>
  <si>
    <t>armor_12_28</t>
  </si>
  <si>
    <t>armor_12_29</t>
  </si>
  <si>
    <t>armor_12_30</t>
  </si>
  <si>
    <t>armor_12_31</t>
  </si>
  <si>
    <t>armor_12_32</t>
  </si>
  <si>
    <t>armor_12_33</t>
  </si>
  <si>
    <t>armor_12_34</t>
  </si>
  <si>
    <t>armor_12_35</t>
  </si>
  <si>
    <t>armor_12_36</t>
  </si>
  <si>
    <t>armor_12_37</t>
  </si>
  <si>
    <t>armor_12_38</t>
  </si>
  <si>
    <t>armor_12_39</t>
  </si>
  <si>
    <t>armor_12_40</t>
  </si>
  <si>
    <t>armor_12_41</t>
  </si>
  <si>
    <t>armor_12_42</t>
  </si>
  <si>
    <t>armor_12_43</t>
  </si>
  <si>
    <t>armor_12_44</t>
  </si>
  <si>
    <t>armor_12_45</t>
  </si>
  <si>
    <t>armor_12_46</t>
  </si>
  <si>
    <t>armor_12_47</t>
  </si>
  <si>
    <t>armor_12_48</t>
  </si>
  <si>
    <t>armor_12_49</t>
  </si>
  <si>
    <t>armor_12_50</t>
  </si>
  <si>
    <t>armor_17_1</t>
  </si>
  <si>
    <t>armor_17_2</t>
  </si>
  <si>
    <t>armor_17_3</t>
  </si>
  <si>
    <t>armor_17_4</t>
  </si>
  <si>
    <t>armor_17_5</t>
  </si>
  <si>
    <t>armor_17_6</t>
  </si>
  <si>
    <t>armor_17_7</t>
  </si>
  <si>
    <t>armor_17_8</t>
  </si>
  <si>
    <t>armor_17_9</t>
  </si>
  <si>
    <t>armor_17_10</t>
  </si>
  <si>
    <t>armor_17_11</t>
  </si>
  <si>
    <t>armor_17_12</t>
  </si>
  <si>
    <t>armor_17_13</t>
  </si>
  <si>
    <t>armor_17_14</t>
  </si>
  <si>
    <t>armor_17_15</t>
  </si>
  <si>
    <t>armor_17_16</t>
  </si>
  <si>
    <t>armor_17_17</t>
  </si>
  <si>
    <t>armor_17_18</t>
  </si>
  <si>
    <t>armor_17_19</t>
  </si>
  <si>
    <t>armor_17_20</t>
  </si>
  <si>
    <t>armor_17_21</t>
  </si>
  <si>
    <t>armor_17_22</t>
  </si>
  <si>
    <t>armor_17_23</t>
  </si>
  <si>
    <t>armor_17_24</t>
  </si>
  <si>
    <t>armor_17_25</t>
  </si>
  <si>
    <t>armor_17_26</t>
  </si>
  <si>
    <t>armor_17_27</t>
  </si>
  <si>
    <t>armor_17_28</t>
  </si>
  <si>
    <t>armor_17_29</t>
  </si>
  <si>
    <t>armor_17_30</t>
  </si>
  <si>
    <t>armor_17_31</t>
  </si>
  <si>
    <t>armor_17_32</t>
  </si>
  <si>
    <t>armor_17_33</t>
  </si>
  <si>
    <t>armor_17_34</t>
  </si>
  <si>
    <t>armor_17_35</t>
  </si>
  <si>
    <t>armor_17_36</t>
  </si>
  <si>
    <t>armor_17_37</t>
  </si>
  <si>
    <t>armor_17_38</t>
  </si>
  <si>
    <t>armor_17_39</t>
  </si>
  <si>
    <t>armor_17_40</t>
  </si>
  <si>
    <t>armor_17_41</t>
  </si>
  <si>
    <t>armor_17_42</t>
  </si>
  <si>
    <t>armor_17_43</t>
  </si>
  <si>
    <t>armor_17_44</t>
  </si>
  <si>
    <t>armor_17_45</t>
  </si>
  <si>
    <t>armor_17_46</t>
  </si>
  <si>
    <t>armor_17_47</t>
  </si>
  <si>
    <t>armor_17_48</t>
  </si>
  <si>
    <t>armor_17_49</t>
  </si>
  <si>
    <t>armor_17_50</t>
  </si>
  <si>
    <t>armor_18_1</t>
  </si>
  <si>
    <t>armor_18_2</t>
  </si>
  <si>
    <t>armor_18_3</t>
  </si>
  <si>
    <t>armor_18_4</t>
  </si>
  <si>
    <t>armor_18_5</t>
  </si>
  <si>
    <t>armor_18_6</t>
  </si>
  <si>
    <t>armor_18_7</t>
  </si>
  <si>
    <t>armor_18_8</t>
  </si>
  <si>
    <t>armor_18_9</t>
  </si>
  <si>
    <t>armor_18_10</t>
  </si>
  <si>
    <t>armor_18_11</t>
  </si>
  <si>
    <t>armor_18_12</t>
  </si>
  <si>
    <t>armor_18_13</t>
  </si>
  <si>
    <t>armor_18_14</t>
  </si>
  <si>
    <t>armor_18_15</t>
  </si>
  <si>
    <t>armor_18_16</t>
  </si>
  <si>
    <t>armor_18_17</t>
  </si>
  <si>
    <t>armor_18_18</t>
  </si>
  <si>
    <t>armor_18_19</t>
  </si>
  <si>
    <t>armor_18_20</t>
  </si>
  <si>
    <t>armor_18_21</t>
  </si>
  <si>
    <t>armor_18_22</t>
  </si>
  <si>
    <t>armor_18_23</t>
  </si>
  <si>
    <t>armor_18_24</t>
  </si>
  <si>
    <t>armor_18_25</t>
  </si>
  <si>
    <t>armor_18_26</t>
  </si>
  <si>
    <t>armor_18_27</t>
  </si>
  <si>
    <t>armor_18_28</t>
  </si>
  <si>
    <t>armor_18_29</t>
  </si>
  <si>
    <t>armor_18_30</t>
  </si>
  <si>
    <t>armor_18_31</t>
  </si>
  <si>
    <t>armor_18_32</t>
  </si>
  <si>
    <t>armor_18_33</t>
  </si>
  <si>
    <t>armor_18_34</t>
  </si>
  <si>
    <t>armor_18_35</t>
  </si>
  <si>
    <t>armor_18_36</t>
  </si>
  <si>
    <t>armor_18_37</t>
  </si>
  <si>
    <t>armor_18_38</t>
  </si>
  <si>
    <t>armor_18_39</t>
  </si>
  <si>
    <t>armor_18_40</t>
  </si>
  <si>
    <t>armor_18_41</t>
  </si>
  <si>
    <t>armor_18_42</t>
  </si>
  <si>
    <t>armor_18_43</t>
  </si>
  <si>
    <t>armor_18_44</t>
  </si>
  <si>
    <t>armor_18_45</t>
  </si>
  <si>
    <t>armor_18_46</t>
  </si>
  <si>
    <t>armor_18_47</t>
  </si>
  <si>
    <t>armor_18_48</t>
  </si>
  <si>
    <t>armor_18_49</t>
  </si>
  <si>
    <t>armor_18_50</t>
  </si>
  <si>
    <t>armor_23_1</t>
  </si>
  <si>
    <t>armor_23_2</t>
  </si>
  <si>
    <t>armor_23_3</t>
  </si>
  <si>
    <t>armor_23_4</t>
  </si>
  <si>
    <t>armor_23_5</t>
  </si>
  <si>
    <t>armor_23_6</t>
  </si>
  <si>
    <t>armor_23_7</t>
  </si>
  <si>
    <t>armor_23_8</t>
  </si>
  <si>
    <t>armor_23_9</t>
  </si>
  <si>
    <t>armor_23_10</t>
  </si>
  <si>
    <t>armor_23_11</t>
  </si>
  <si>
    <t>armor_23_12</t>
  </si>
  <si>
    <t>armor_23_13</t>
  </si>
  <si>
    <t>armor_23_14</t>
  </si>
  <si>
    <t>armor_23_15</t>
  </si>
  <si>
    <t>armor_23_16</t>
  </si>
  <si>
    <t>armor_23_17</t>
  </si>
  <si>
    <t>armor_23_18</t>
  </si>
  <si>
    <t>armor_23_19</t>
  </si>
  <si>
    <t>armor_23_20</t>
  </si>
  <si>
    <t>armor_23_21</t>
  </si>
  <si>
    <t>armor_23_22</t>
  </si>
  <si>
    <t>armor_23_23</t>
  </si>
  <si>
    <t>armor_23_24</t>
  </si>
  <si>
    <t>armor_23_25</t>
  </si>
  <si>
    <t>armor_23_26</t>
  </si>
  <si>
    <t>armor_23_27</t>
  </si>
  <si>
    <t>armor_23_28</t>
  </si>
  <si>
    <t>armor_23_29</t>
  </si>
  <si>
    <t>armor_23_30</t>
  </si>
  <si>
    <t>armor_23_31</t>
  </si>
  <si>
    <t>armor_23_32</t>
  </si>
  <si>
    <t>armor_23_33</t>
  </si>
  <si>
    <t>armor_23_34</t>
  </si>
  <si>
    <t>armor_23_35</t>
  </si>
  <si>
    <t>armor_23_36</t>
  </si>
  <si>
    <t>armor_23_37</t>
  </si>
  <si>
    <t>armor_23_38</t>
  </si>
  <si>
    <t>armor_23_39</t>
  </si>
  <si>
    <t>armor_23_40</t>
  </si>
  <si>
    <t>armor_23_41</t>
  </si>
  <si>
    <t>armor_23_42</t>
  </si>
  <si>
    <t>armor_23_43</t>
  </si>
  <si>
    <t>armor_23_44</t>
  </si>
  <si>
    <t>armor_23_45</t>
  </si>
  <si>
    <t>armor_23_46</t>
  </si>
  <si>
    <t>armor_23_47</t>
  </si>
  <si>
    <t>armor_23_48</t>
  </si>
  <si>
    <t>armor_23_49</t>
  </si>
  <si>
    <t>armor_23_50</t>
  </si>
  <si>
    <t>armor_24_1</t>
  </si>
  <si>
    <t>zunH挂载套装</t>
  </si>
  <si>
    <t>armor_24_2</t>
  </si>
  <si>
    <t>armor_24_3</t>
  </si>
  <si>
    <t>armor_24_4</t>
  </si>
  <si>
    <t>armor_24_5</t>
  </si>
  <si>
    <t>armor_24_6</t>
  </si>
  <si>
    <t>armor_24_7</t>
  </si>
  <si>
    <t>armor_24_8</t>
  </si>
  <si>
    <t>armor_24_9</t>
  </si>
  <si>
    <t>armor_24_10</t>
  </si>
  <si>
    <t>armor_24_11</t>
  </si>
  <si>
    <t>armor_24_12</t>
  </si>
  <si>
    <t>armor_24_13</t>
  </si>
  <si>
    <t>armor_24_14</t>
  </si>
  <si>
    <t>armor_24_15</t>
  </si>
  <si>
    <t>armor_24_16</t>
  </si>
  <si>
    <t>armor_24_17</t>
  </si>
  <si>
    <t>armor_24_18</t>
  </si>
  <si>
    <t>armor_24_19</t>
  </si>
  <si>
    <t>armor_24_20</t>
  </si>
  <si>
    <t>armor_24_21</t>
  </si>
  <si>
    <t>armor_24_22</t>
  </si>
  <si>
    <t>armor_24_23</t>
  </si>
  <si>
    <t>armor_24_24</t>
  </si>
  <si>
    <t>armor_24_25</t>
  </si>
  <si>
    <t>armor_24_26</t>
  </si>
  <si>
    <t>armor_24_27</t>
  </si>
  <si>
    <t>armor_24_28</t>
  </si>
  <si>
    <t>armor_24_29</t>
  </si>
  <si>
    <t>armor_24_30</t>
  </si>
  <si>
    <t>armor_24_31</t>
  </si>
  <si>
    <t>armor_24_32</t>
  </si>
  <si>
    <t>armor_24_33</t>
  </si>
  <si>
    <t>armor_24_34</t>
  </si>
  <si>
    <t>armor_24_35</t>
  </si>
  <si>
    <t>armor_24_36</t>
  </si>
  <si>
    <t>armor_24_37</t>
  </si>
  <si>
    <t>armor_24_38</t>
  </si>
  <si>
    <t>armor_24_39</t>
  </si>
  <si>
    <t>armor_24_40</t>
  </si>
  <si>
    <t>armor_24_41</t>
  </si>
  <si>
    <t>armor_24_42</t>
  </si>
  <si>
    <t>armor_24_43</t>
  </si>
  <si>
    <t>armor_24_44</t>
  </si>
  <si>
    <t>armor_24_45</t>
  </si>
  <si>
    <t>armor_24_46</t>
  </si>
  <si>
    <t>armor_24_47</t>
  </si>
  <si>
    <t>armor_24_48</t>
  </si>
  <si>
    <t>armor_24_49</t>
  </si>
  <si>
    <t>armor_24_50</t>
  </si>
  <si>
    <t>armor_29_1</t>
  </si>
  <si>
    <t>armor_29_2</t>
  </si>
  <si>
    <t>armor_29_3</t>
  </si>
  <si>
    <t>armor_29_4</t>
  </si>
  <si>
    <t>armor_29_5</t>
  </si>
  <si>
    <t>armor_29_6</t>
  </si>
  <si>
    <t>armor_29_7</t>
  </si>
  <si>
    <t>armor_29_8</t>
  </si>
  <si>
    <t>armor_29_9</t>
  </si>
  <si>
    <t>armor_29_10</t>
  </si>
  <si>
    <t>armor_29_11</t>
  </si>
  <si>
    <t>armor_29_12</t>
  </si>
  <si>
    <t>armor_29_13</t>
  </si>
  <si>
    <t>armor_29_14</t>
  </si>
  <si>
    <t>armor_29_15</t>
  </si>
  <si>
    <t>armor_29_16</t>
  </si>
  <si>
    <t>armor_29_17</t>
  </si>
  <si>
    <t>armor_29_18</t>
  </si>
  <si>
    <t>armor_29_19</t>
  </si>
  <si>
    <t>armor_29_20</t>
  </si>
  <si>
    <t>armor_29_21</t>
  </si>
  <si>
    <t>armor_29_22</t>
  </si>
  <si>
    <t>armor_29_23</t>
  </si>
  <si>
    <t>armor_29_24</t>
  </si>
  <si>
    <t>armor_29_25</t>
  </si>
  <si>
    <t>armor_29_26</t>
  </si>
  <si>
    <t>armor_29_27</t>
  </si>
  <si>
    <t>armor_29_28</t>
  </si>
  <si>
    <t>armor_29_29</t>
  </si>
  <si>
    <t>armor_29_30</t>
  </si>
  <si>
    <t>armor_29_31</t>
  </si>
  <si>
    <t>armor_29_32</t>
  </si>
  <si>
    <t>armor_29_33</t>
  </si>
  <si>
    <t>armor_29_34</t>
  </si>
  <si>
    <t>armor_29_35</t>
  </si>
  <si>
    <t>armor_29_36</t>
  </si>
  <si>
    <t>armor_29_37</t>
  </si>
  <si>
    <t>armor_29_38</t>
  </si>
  <si>
    <t>armor_29_39</t>
  </si>
  <si>
    <t>armor_29_40</t>
  </si>
  <si>
    <t>armor_29_41</t>
  </si>
  <si>
    <t>armor_29_42</t>
  </si>
  <si>
    <t>armor_29_43</t>
  </si>
  <si>
    <t>armor_29_44</t>
  </si>
  <si>
    <t>armor_29_45</t>
  </si>
  <si>
    <t>armor_29_46</t>
  </si>
  <si>
    <t>armor_29_47</t>
  </si>
  <si>
    <t>armor_29_48</t>
  </si>
  <si>
    <t>armor_29_49</t>
  </si>
  <si>
    <t>armor_29_50</t>
  </si>
  <si>
    <t>armor_30_1</t>
  </si>
  <si>
    <t>armor_30_2</t>
  </si>
  <si>
    <t>armor_30_3</t>
  </si>
  <si>
    <t>armor_30_4</t>
  </si>
  <si>
    <t>armor_30_5</t>
  </si>
  <si>
    <t>armor_30_6</t>
  </si>
  <si>
    <t>armor_30_7</t>
  </si>
  <si>
    <t>armor_30_8</t>
  </si>
  <si>
    <t>armor_30_9</t>
  </si>
  <si>
    <t>armor_30_10</t>
  </si>
  <si>
    <t>armor_30_11</t>
  </si>
  <si>
    <t>armor_30_12</t>
  </si>
  <si>
    <t>armor_30_13</t>
  </si>
  <si>
    <t>armor_30_14</t>
  </si>
  <si>
    <t>armor_30_15</t>
  </si>
  <si>
    <t>armor_30_16</t>
  </si>
  <si>
    <t>armor_30_17</t>
  </si>
  <si>
    <t>armor_30_18</t>
  </si>
  <si>
    <t>armor_30_19</t>
  </si>
  <si>
    <t>armor_30_20</t>
  </si>
  <si>
    <t>armor_30_21</t>
  </si>
  <si>
    <t>armor_30_22</t>
  </si>
  <si>
    <t>armor_30_23</t>
  </si>
  <si>
    <t>armor_30_24</t>
  </si>
  <si>
    <t>armor_30_25</t>
  </si>
  <si>
    <t>armor_30_26</t>
  </si>
  <si>
    <t>armor_30_27</t>
  </si>
  <si>
    <t>armor_30_28</t>
  </si>
  <si>
    <t>armor_30_29</t>
  </si>
  <si>
    <t>armor_30_30</t>
  </si>
  <si>
    <t>armor_30_31</t>
  </si>
  <si>
    <t>armor_30_32</t>
  </si>
  <si>
    <t>armor_30_33</t>
  </si>
  <si>
    <t>armor_30_34</t>
  </si>
  <si>
    <t>armor_30_35</t>
  </si>
  <si>
    <t>armor_30_36</t>
  </si>
  <si>
    <t>armor_30_37</t>
  </si>
  <si>
    <t>armor_30_38</t>
  </si>
  <si>
    <t>armor_30_39</t>
  </si>
  <si>
    <t>armor_30_40</t>
  </si>
  <si>
    <t>armor_30_41</t>
  </si>
  <si>
    <t>armor_30_42</t>
  </si>
  <si>
    <t>armor_30_43</t>
  </si>
  <si>
    <t>armor_30_44</t>
  </si>
  <si>
    <t>armor_30_45</t>
  </si>
  <si>
    <t>armor_30_46</t>
  </si>
  <si>
    <t>armor_30_47</t>
  </si>
  <si>
    <t>armor_30_48</t>
  </si>
  <si>
    <t>armor_30_49</t>
  </si>
  <si>
    <t>armor_30_50</t>
  </si>
  <si>
    <t>armor_35_1</t>
  </si>
  <si>
    <t>armor_35_2</t>
  </si>
  <si>
    <t>armor_35_3</t>
  </si>
  <si>
    <t>armor_35_4</t>
  </si>
  <si>
    <t>armor_35_5</t>
  </si>
  <si>
    <t>armor_35_6</t>
  </si>
  <si>
    <t>armor_35_7</t>
  </si>
  <si>
    <t>armor_35_8</t>
  </si>
  <si>
    <t>armor_35_9</t>
  </si>
  <si>
    <t>armor_35_10</t>
  </si>
  <si>
    <t>armor_35_11</t>
  </si>
  <si>
    <t>armor_35_12</t>
  </si>
  <si>
    <t>armor_35_13</t>
  </si>
  <si>
    <t>armor_35_14</t>
  </si>
  <si>
    <t>armor_35_15</t>
  </si>
  <si>
    <t>armor_35_16</t>
  </si>
  <si>
    <t>armor_35_17</t>
  </si>
  <si>
    <t>armor_35_18</t>
  </si>
  <si>
    <t>armor_35_19</t>
  </si>
  <si>
    <t>armor_35_20</t>
  </si>
  <si>
    <t>armor_35_21</t>
  </si>
  <si>
    <t>armor_35_22</t>
  </si>
  <si>
    <t>armor_35_23</t>
  </si>
  <si>
    <t>armor_35_24</t>
  </si>
  <si>
    <t>armor_35_25</t>
  </si>
  <si>
    <t>armor_35_26</t>
  </si>
  <si>
    <t>armor_35_27</t>
  </si>
  <si>
    <t>armor_35_28</t>
  </si>
  <si>
    <t>armor_35_29</t>
  </si>
  <si>
    <t>armor_35_30</t>
  </si>
  <si>
    <t>armor_35_31</t>
  </si>
  <si>
    <t>armor_35_32</t>
  </si>
  <si>
    <t>armor_35_33</t>
  </si>
  <si>
    <t>armor_35_34</t>
  </si>
  <si>
    <t>armor_35_35</t>
  </si>
  <si>
    <t>armor_35_36</t>
  </si>
  <si>
    <t>armor_35_37</t>
  </si>
  <si>
    <t>armor_35_38</t>
  </si>
  <si>
    <t>armor_35_39</t>
  </si>
  <si>
    <t>armor_35_40</t>
  </si>
  <si>
    <t>armor_35_41</t>
  </si>
  <si>
    <t>armor_35_42</t>
  </si>
  <si>
    <t>armor_35_43</t>
  </si>
  <si>
    <t>armor_35_44</t>
  </si>
  <si>
    <t>armor_35_45</t>
  </si>
  <si>
    <t>armor_35_46</t>
  </si>
  <si>
    <t>armor_35_47</t>
  </si>
  <si>
    <t>armor_35_48</t>
  </si>
  <si>
    <t>armor_35_49</t>
  </si>
  <si>
    <t>armor_35_50</t>
  </si>
  <si>
    <t>armor_36_1</t>
  </si>
  <si>
    <t>armor_36_2</t>
  </si>
  <si>
    <t>armor_36_3</t>
  </si>
  <si>
    <t>armor_36_4</t>
  </si>
  <si>
    <t>armor_36_5</t>
  </si>
  <si>
    <t>armor_36_6</t>
  </si>
  <si>
    <t>armor_36_7</t>
  </si>
  <si>
    <t>armor_36_8</t>
  </si>
  <si>
    <t>armor_36_9</t>
  </si>
  <si>
    <t>armor_36_10</t>
  </si>
  <si>
    <t>armor_36_11</t>
  </si>
  <si>
    <t>armor_36_12</t>
  </si>
  <si>
    <t>armor_36_13</t>
  </si>
  <si>
    <t>armor_36_14</t>
  </si>
  <si>
    <t>armor_36_15</t>
  </si>
  <si>
    <t>armor_36_16</t>
  </si>
  <si>
    <t>armor_36_17</t>
  </si>
  <si>
    <t>armor_36_18</t>
  </si>
  <si>
    <t>armor_36_19</t>
  </si>
  <si>
    <t>armor_36_20</t>
  </si>
  <si>
    <t>armor_36_21</t>
  </si>
  <si>
    <t>armor_36_22</t>
  </si>
  <si>
    <t>armor_36_23</t>
  </si>
  <si>
    <t>armor_36_24</t>
  </si>
  <si>
    <t>armor_36_25</t>
  </si>
  <si>
    <t>armor_36_26</t>
  </si>
  <si>
    <t>armor_36_27</t>
  </si>
  <si>
    <t>armor_36_28</t>
  </si>
  <si>
    <t>armor_36_29</t>
  </si>
  <si>
    <t>armor_36_30</t>
  </si>
  <si>
    <t>armor_36_31</t>
  </si>
  <si>
    <t>armor_36_32</t>
  </si>
  <si>
    <t>armor_36_33</t>
  </si>
  <si>
    <t>armor_36_34</t>
  </si>
  <si>
    <t>armor_36_35</t>
  </si>
  <si>
    <t>armor_36_36</t>
  </si>
  <si>
    <t>armor_36_37</t>
  </si>
  <si>
    <t>armor_36_38</t>
  </si>
  <si>
    <t>armor_36_39</t>
  </si>
  <si>
    <t>armor_36_40</t>
  </si>
  <si>
    <t>armor_36_41</t>
  </si>
  <si>
    <t>armor_36_42</t>
  </si>
  <si>
    <t>armor_36_43</t>
  </si>
  <si>
    <t>armor_36_44</t>
  </si>
  <si>
    <t>armor_36_45</t>
  </si>
  <si>
    <t>armor_36_46</t>
  </si>
  <si>
    <t>armor_36_47</t>
  </si>
  <si>
    <t>armor_36_48</t>
  </si>
  <si>
    <t>armor_36_49</t>
  </si>
  <si>
    <t>armor_36_50</t>
  </si>
  <si>
    <t>jewel_01</t>
  </si>
  <si>
    <t>攻击徽章</t>
  </si>
  <si>
    <t>增加攻击力的饰品。</t>
  </si>
  <si>
    <t>jewel_02</t>
  </si>
  <si>
    <t>暴击徽章</t>
  </si>
  <si>
    <t>增加暴击率的饰品。</t>
  </si>
  <si>
    <t>jewel_03</t>
  </si>
  <si>
    <t>攻速徽章</t>
  </si>
  <si>
    <t>增加攻击速度的饰品。</t>
  </si>
  <si>
    <t>jewel_04</t>
  </si>
  <si>
    <t>生命徽章</t>
  </si>
  <si>
    <t>增加最大生命值的饰品。</t>
  </si>
  <si>
    <t>jewel_05</t>
  </si>
  <si>
    <t>防御徽章</t>
  </si>
  <si>
    <t>增加防御力的饰品。</t>
  </si>
  <si>
    <t>jewel_06</t>
  </si>
  <si>
    <t>速度徽章</t>
  </si>
  <si>
    <t>增加移动速度的饰品。</t>
  </si>
  <si>
    <t>jewel_07</t>
  </si>
  <si>
    <t>多频式对讲器</t>
  </si>
  <si>
    <t>用它呼叫救援后你只需要做两件事，第一，等待救援，第二，保护好自己。</t>
  </si>
  <si>
    <t>jewel_08</t>
  </si>
  <si>
    <t>全金属弹壳</t>
  </si>
  <si>
    <t>在这里的战场上，你所面对的敌人没有一丝人性，因为他们甚至算不上人。</t>
  </si>
  <si>
    <t>jewel_09</t>
  </si>
  <si>
    <t>战术背包</t>
  </si>
  <si>
    <t>它可不会为你提供什么战术，但它可以用来装有关战术的玩意。</t>
  </si>
  <si>
    <t>jewel_10</t>
  </si>
  <si>
    <t>加长式弹匣</t>
  </si>
  <si>
    <t>因为战斗激烈时总是容易忘记换弹，所以只能另想办法了。</t>
  </si>
  <si>
    <t>jewel_11</t>
  </si>
  <si>
    <t>浓缩药液瓶</t>
  </si>
  <si>
    <t>莱肯市本地特产草药所制，专治四肢外伤，即浇即用。</t>
  </si>
  <si>
    <t>jewel_12</t>
  </si>
  <si>
    <t>特工戒指</t>
  </si>
  <si>
    <t>带有自动切割器的特别装备，在双手被反绑时格外有用。</t>
  </si>
  <si>
    <t>jewel_13</t>
  </si>
  <si>
    <t>“好彩”香烟</t>
  </si>
  <si>
    <t>喜欢它的人会点上一根然后淡淡的告诉年轻人他们曾是战士。</t>
  </si>
  <si>
    <t>jewel_14</t>
  </si>
  <si>
    <t>不明液体罐</t>
  </si>
  <si>
    <t>装着散发着恶臭液体的罐子，也许感染者会喜欢这个味道。</t>
  </si>
  <si>
    <t>jewel_15</t>
  </si>
  <si>
    <t>便携式急救包</t>
  </si>
  <si>
    <t>使用它时你将变得十分专注于包扎，所以你需要先注意周围有没有特别的感染者。</t>
  </si>
  <si>
    <t>jewel_16</t>
  </si>
  <si>
    <t>折叠式红外瞄准器</t>
  </si>
  <si>
    <t>能够透过烟雾等障碍看到敌人，不过自从它被磕过一次后就不太灵敏，需要花一些时间才能聚焦生效。</t>
  </si>
  <si>
    <t>jewel_17</t>
  </si>
  <si>
    <t>箭头挂饰</t>
  </si>
  <si>
    <t>“还好它只是装饰，不然我真怕它扎到我的膝盖上”</t>
  </si>
  <si>
    <t>jewel_18</t>
  </si>
  <si>
    <t>收藏物雕像</t>
  </si>
  <si>
    <t>警察局储藏室中找到的收藏品，据说凝视这座诡异的雕像能听到低语。</t>
  </si>
  <si>
    <t>jewel_19</t>
  </si>
  <si>
    <t>折叠式计算器</t>
  </si>
  <si>
    <t>不要把它和那个放在手提箱里用来呼叫空对地打击的东西搞混了，它其实只能用来记录数据。</t>
  </si>
  <si>
    <t>jewel_20</t>
  </si>
  <si>
    <t>野战匕首</t>
  </si>
  <si>
    <t>你不能拿着它去对付所有的敌人，因为它是有耐久度的。</t>
  </si>
  <si>
    <t>jewel_21</t>
  </si>
  <si>
    <t>红色宝石</t>
  </si>
  <si>
    <t>在这里还没有人愿意和你交易，所以你只能把它放在合适地方去。</t>
  </si>
  <si>
    <t>jewel_22</t>
  </si>
  <si>
    <t>求生者手册</t>
  </si>
  <si>
    <t>某个生还者的记录本，上面写满了条条款款的僵尸之地生存指南以及对其他三个队友的吐槽，显得十分刻板。</t>
  </si>
  <si>
    <t>jewel_23</t>
  </si>
  <si>
    <t>荣誉勋章</t>
  </si>
  <si>
    <t>别在衣服上是为了让别人知道，而真正的荣誉永远在你身上铭刻。</t>
  </si>
  <si>
    <t>jewel_24</t>
  </si>
  <si>
    <t>高能手电筒</t>
  </si>
  <si>
    <t>它不需要充电，也不需要电池，所以你只要拿着它就好了。</t>
  </si>
  <si>
    <t>jewel_25</t>
  </si>
  <si>
    <t>古铜打火机</t>
  </si>
  <si>
    <t>用它点燃仅剩的雪茄，为你的战斗划上最后的句号。</t>
  </si>
  <si>
    <t>jewel_26</t>
  </si>
  <si>
    <t>黑色防弹墨镜</t>
  </si>
  <si>
    <t>戴上它可不会增加你的战斗力，你得选个时候摘下它才对。</t>
  </si>
  <si>
    <t>jewel_27</t>
  </si>
  <si>
    <t>病毒强化针剂</t>
  </si>
  <si>
    <t>每个使用这种极不稳定的生化制剂的人在注射前也许都没想到代价会是什么。</t>
  </si>
  <si>
    <t>jewel_28</t>
  </si>
  <si>
    <t>合金撬棍</t>
  </si>
  <si>
    <t>你的敌人会在它身上感受到强烈的“物理”属性</t>
  </si>
  <si>
    <t>jewel_29</t>
  </si>
  <si>
    <t>血红头带</t>
  </si>
  <si>
    <t>这里流的早已不止一滴血，所以像他一样端着机枪大杀四方吧。</t>
  </si>
  <si>
    <t>jewel_30</t>
  </si>
  <si>
    <t>老兵贝雷帽</t>
  </si>
  <si>
    <t>它的主人属于一名也曾与感染者们战斗的老人，而他的队友们将永远记得他的无畏牺牲。</t>
  </si>
  <si>
    <t>jewel_31</t>
  </si>
  <si>
    <t>“百眼巨人”夜视仪</t>
  </si>
  <si>
    <t>某个使用它的特工说它还不够酷，所以我们又为它内置了启动音效。</t>
  </si>
  <si>
    <t>jewel_32</t>
  </si>
  <si>
    <t>神秘箱盒</t>
  </si>
  <si>
    <t>不明出处的超大号的纸盒，传闻用来隐蔽和躲藏效果极佳。</t>
  </si>
  <si>
    <t>敌人生命值</t>
  </si>
  <si>
    <t>敌人防御</t>
  </si>
  <si>
    <t>敌人攻击力</t>
  </si>
  <si>
    <t>lv</t>
  </si>
  <si>
    <t>hp</t>
  </si>
  <si>
    <t>def</t>
  </si>
  <si>
    <t>atk</t>
  </si>
  <si>
    <t>每等级增长</t>
  </si>
  <si>
    <t>生命值</t>
  </si>
  <si>
    <t>攻击力</t>
  </si>
  <si>
    <t>移动的最小速度</t>
  </si>
  <si>
    <t>移动的最大速度</t>
  </si>
  <si>
    <t>min_movespeed</t>
  </si>
  <si>
    <t>max_movespeed</t>
  </si>
  <si>
    <t>系数</t>
  </si>
  <si>
    <t>极慢</t>
  </si>
  <si>
    <t>较慢</t>
  </si>
  <si>
    <t>慢</t>
  </si>
  <si>
    <t>中</t>
  </si>
  <si>
    <t>快</t>
  </si>
  <si>
    <t>较快</t>
  </si>
  <si>
    <t>极快</t>
  </si>
  <si>
    <t>强度</t>
  </si>
  <si>
    <t>生命系数</t>
  </si>
  <si>
    <t>防御系数</t>
  </si>
  <si>
    <t>攻击系数</t>
  </si>
  <si>
    <t>击杀预估时间</t>
  </si>
  <si>
    <t>白色标识</t>
  </si>
  <si>
    <t>普通怪</t>
  </si>
  <si>
    <t>绿色标识</t>
  </si>
  <si>
    <t>精英</t>
  </si>
  <si>
    <t>蓝色标识</t>
  </si>
  <si>
    <t>稀有精英</t>
  </si>
  <si>
    <t>正常关卡一次不要超过10只，除非特殊玩法</t>
  </si>
  <si>
    <t>紫色标识</t>
  </si>
  <si>
    <t>强力精英</t>
  </si>
  <si>
    <t>可以用来做BOSS，改强度值即可。正常关卡一次不要超过3~5只，除非特殊玩法</t>
  </si>
  <si>
    <t>红色标识</t>
  </si>
  <si>
    <t>BOSS</t>
  </si>
  <si>
    <t>不要用来做小怪，难度非常大，对应BOSS的AI、技能、战斗机制需要精细设计</t>
  </si>
  <si>
    <t>郊外小镇</t>
  </si>
  <si>
    <t>名字</t>
  </si>
  <si>
    <t>走速度阈值</t>
  </si>
  <si>
    <t>中间动作选择阈值</t>
  </si>
  <si>
    <t>跑速度阈值</t>
  </si>
  <si>
    <t>enemy002</t>
  </si>
  <si>
    <t>enemy001</t>
  </si>
  <si>
    <t>enemy003</t>
  </si>
  <si>
    <t>enemy004-010</t>
  </si>
  <si>
    <t>enemy011</t>
  </si>
  <si>
    <t>enemy012</t>
  </si>
  <si>
    <t>enemy013</t>
  </si>
  <si>
    <t>enemy014</t>
  </si>
  <si>
    <t>enemy015</t>
  </si>
  <si>
    <t>enemy016</t>
  </si>
  <si>
    <t>enemy017</t>
  </si>
  <si>
    <t>enemy018</t>
  </si>
  <si>
    <t>enemy019</t>
  </si>
  <si>
    <t>enemy020</t>
  </si>
  <si>
    <t>enemy021</t>
  </si>
  <si>
    <t>enemy022</t>
  </si>
  <si>
    <t>enemy023</t>
  </si>
  <si>
    <t>enemy024</t>
  </si>
  <si>
    <t>丧尸</t>
  </si>
  <si>
    <t>enemy025</t>
  </si>
  <si>
    <t>蓝裤子</t>
  </si>
  <si>
    <t>平民</t>
  </si>
  <si>
    <t>爬行者</t>
  </si>
  <si>
    <t>少妇</t>
  </si>
  <si>
    <t>服务员</t>
  </si>
  <si>
    <t>白领</t>
  </si>
  <si>
    <t>劫匪</t>
  </si>
  <si>
    <t>富豪</t>
  </si>
  <si>
    <t>enemy026</t>
  </si>
  <si>
    <t>enemy027</t>
  </si>
  <si>
    <t>有时候缠住玩家，定身</t>
  </si>
  <si>
    <t>受击移动速度提高2倍</t>
  </si>
  <si>
    <t>有时候伤害被闪避</t>
  </si>
  <si>
    <t>被攻击掉落金币</t>
  </si>
  <si>
    <t>enemy028</t>
  </si>
  <si>
    <t>enemy048</t>
  </si>
  <si>
    <t>enemy030</t>
  </si>
  <si>
    <t>enemy029</t>
  </si>
  <si>
    <t>enemy031</t>
  </si>
  <si>
    <t>enemy032</t>
  </si>
  <si>
    <t>警局</t>
  </si>
  <si>
    <t>enemy033</t>
  </si>
  <si>
    <t>enemy034</t>
  </si>
  <si>
    <t>enemy035</t>
  </si>
  <si>
    <t>enemy036</t>
  </si>
  <si>
    <t>enemy037</t>
  </si>
  <si>
    <t>enemy038</t>
  </si>
  <si>
    <t>enemy039</t>
  </si>
  <si>
    <t>enemy040</t>
  </si>
  <si>
    <t>enemy041</t>
  </si>
  <si>
    <t>enemy042</t>
  </si>
  <si>
    <t>enemy043</t>
  </si>
  <si>
    <t>enemy044</t>
  </si>
  <si>
    <t>enemy045</t>
  </si>
  <si>
    <t>enemy046</t>
  </si>
  <si>
    <t>enemy047</t>
  </si>
  <si>
    <t>enemy049</t>
  </si>
  <si>
    <t>丧尸犬</t>
  </si>
  <si>
    <t>狂暴丧尸犬</t>
  </si>
  <si>
    <t>舔食者</t>
  </si>
  <si>
    <t>警察</t>
  </si>
  <si>
    <t>小偷</t>
  </si>
  <si>
    <t>半截人</t>
  </si>
  <si>
    <t>胖子警察</t>
  </si>
  <si>
    <t>特种警察</t>
  </si>
  <si>
    <t>狙击手</t>
  </si>
  <si>
    <t>盾牌警察</t>
  </si>
  <si>
    <t>瞄准射击</t>
  </si>
  <si>
    <t>扫射玩家</t>
  </si>
  <si>
    <t>狙击玩家</t>
  </si>
  <si>
    <t>未开盾移动速度×2</t>
  </si>
  <si>
    <t>流血</t>
  </si>
  <si>
    <t>攻击有时候暴击</t>
  </si>
  <si>
    <t>开盾正常移动速度</t>
  </si>
  <si>
    <t>化工厂</t>
  </si>
  <si>
    <t>暴君</t>
  </si>
  <si>
    <t>暴君B-1</t>
  </si>
  <si>
    <t>暴君S-7</t>
  </si>
  <si>
    <t>恶霸</t>
  </si>
  <si>
    <t>镐头工人</t>
  </si>
  <si>
    <t>修理师</t>
  </si>
  <si>
    <t>屠夫</t>
  </si>
  <si>
    <t>电锯</t>
  </si>
  <si>
    <t>有概率直接秒杀</t>
  </si>
  <si>
    <t>下水道</t>
  </si>
  <si>
    <t>病毒老鼠</t>
  </si>
  <si>
    <t>变异蛤蟆</t>
  </si>
  <si>
    <t>毒蜘蛛</t>
  </si>
  <si>
    <t>蛛母</t>
  </si>
  <si>
    <t>猎杀者T-3</t>
  </si>
  <si>
    <t>猎杀者T-5</t>
  </si>
  <si>
    <t>巨腐蛇</t>
  </si>
  <si>
    <t>中毒</t>
  </si>
  <si>
    <t>喷射毒气</t>
  </si>
  <si>
    <t>医院</t>
  </si>
  <si>
    <t>变异体X-1</t>
  </si>
  <si>
    <t>实验体</t>
  </si>
  <si>
    <t>长钩</t>
  </si>
  <si>
    <t>复生者</t>
  </si>
  <si>
    <t>变异体X-2</t>
  </si>
  <si>
    <t>实验怪人</t>
  </si>
  <si>
    <t>毒化丧尸犬</t>
  </si>
  <si>
    <t>实验巨人</t>
  </si>
  <si>
    <t>G2</t>
  </si>
  <si>
    <t>病人</t>
  </si>
  <si>
    <t>女医师</t>
  </si>
  <si>
    <t>女护士</t>
  </si>
  <si>
    <t>手术师</t>
  </si>
  <si>
    <t>死亡后留下：变异体X-1</t>
  </si>
  <si>
    <t>每隔一段时间会突然移动速度×2，直到造成伤害，回复正常</t>
  </si>
  <si>
    <t>无限关卡</t>
  </si>
  <si>
    <t>追踪者</t>
  </si>
  <si>
    <t>追踪者-2</t>
  </si>
  <si>
    <t>主母</t>
  </si>
  <si>
    <t>80%-100%血：追击</t>
  </si>
  <si>
    <t>70%-100%血</t>
  </si>
  <si>
    <t>每隔一段时间从身体里吐出病毒老鼠</t>
  </si>
  <si>
    <t>呕吐时，处于无敌状态</t>
  </si>
  <si>
    <t>60%-80%血：跳砸</t>
  </si>
  <si>
    <t>跳砸，有警示，大量伤害，同时移动速度×2，直到造成伤害，回复正常</t>
  </si>
  <si>
    <t>50%-70%血</t>
  </si>
  <si>
    <t>每隔一段时间从身体里吐出丧尸/丧尸犬</t>
  </si>
  <si>
    <t>30%-60%血：冲击</t>
  </si>
  <si>
    <t>随机触发以上技能，同时有较高概率，突然进行一次预警冲锋，直接秒杀</t>
  </si>
  <si>
    <t>20%-50%血</t>
  </si>
  <si>
    <t>每隔一段时间从身体里吐出毒蜘蛛</t>
  </si>
  <si>
    <t>0%-30%血：狂暴
替换模型：追踪者-2</t>
  </si>
  <si>
    <t>每隔一段（高频率）时间会：
突然移动速度×2，直到造成伤害，回复正常
或
突然进行一次预警冲锋，直接秒杀</t>
  </si>
  <si>
    <t>0%-20%血</t>
  </si>
  <si>
    <t>每隔一段时间从身体里吐出毒变异体X-1</t>
  </si>
  <si>
    <t>敌人ID</t>
  </si>
  <si>
    <t>敌人名称</t>
  </si>
  <si>
    <t>敌人图片</t>
  </si>
  <si>
    <t>敌人模型</t>
  </si>
  <si>
    <t>AI效果</t>
  </si>
  <si>
    <t>敌人强度类型</t>
  </si>
  <si>
    <t>敌人强度</t>
  </si>
  <si>
    <t>生命值%</t>
  </si>
  <si>
    <t>防御%</t>
  </si>
  <si>
    <t>攻击力%</t>
  </si>
  <si>
    <t>强度%</t>
  </si>
  <si>
    <t>移速衰减%</t>
  </si>
  <si>
    <t>1级生命值</t>
  </si>
  <si>
    <t>1级防御</t>
  </si>
  <si>
    <t>1级攻击力</t>
  </si>
  <si>
    <t>90级生命值</t>
  </si>
  <si>
    <t>90级防御</t>
  </si>
  <si>
    <t>90级攻击力</t>
  </si>
  <si>
    <t>体型缩放系数</t>
  </si>
  <si>
    <t>怪物停止距离</t>
  </si>
  <si>
    <t>寻路碰撞最小半径</t>
  </si>
  <si>
    <t>寻路碰撞最大半径</t>
  </si>
  <si>
    <t>击退的程度</t>
  </si>
  <si>
    <t>击退的速度</t>
  </si>
  <si>
    <t>寻路碰撞变小变化的速度</t>
  </si>
  <si>
    <t>寻路碰撞变大变化的速度</t>
  </si>
  <si>
    <t>碰撞变化的条件</t>
  </si>
  <si>
    <t>死亡延时</t>
  </si>
  <si>
    <t>死亡后事件</t>
  </si>
  <si>
    <t>各种编号</t>
  </si>
  <si>
    <t>数量</t>
  </si>
  <si>
    <t>enemyname</t>
  </si>
  <si>
    <t>icon</t>
  </si>
  <si>
    <t>model</t>
  </si>
  <si>
    <t>ai_effect</t>
  </si>
  <si>
    <t>strength_type</t>
  </si>
  <si>
    <t>movespeed</t>
  </si>
  <si>
    <t>local_Scale</t>
  </si>
  <si>
    <t>attack_d</t>
  </si>
  <si>
    <t>min_field</t>
  </si>
  <si>
    <t>max_field</t>
  </si>
  <si>
    <t>repe_ld</t>
  </si>
  <si>
    <t>repe_ls</t>
  </si>
  <si>
    <t>min_fieldCS</t>
  </si>
  <si>
    <t>max_fieldCS</t>
  </si>
  <si>
    <t>field_d</t>
  </si>
  <si>
    <t>death_d</t>
  </si>
  <si>
    <t>call_type</t>
  </si>
  <si>
    <t>call_id</t>
  </si>
  <si>
    <t>call_num</t>
  </si>
  <si>
    <t>enemy11001</t>
  </si>
  <si>
    <t>丧尸（普通）</t>
  </si>
  <si>
    <t>default</t>
  </si>
  <si>
    <t>enemy21001</t>
  </si>
  <si>
    <t>丧尸（蓝裤子）</t>
  </si>
  <si>
    <t>wait</t>
  </si>
  <si>
    <t>enemy51001</t>
  </si>
  <si>
    <t>丧尸（爬行者）</t>
  </si>
  <si>
    <t>enemy20001</t>
  </si>
  <si>
    <t>丧尸（白领）</t>
  </si>
  <si>
    <t>enemy31001</t>
  </si>
  <si>
    <t>丧尸（少妇）</t>
  </si>
  <si>
    <t>enemy41001</t>
  </si>
  <si>
    <t>丧尸（服务员）</t>
  </si>
  <si>
    <t>enemy109001</t>
  </si>
  <si>
    <t>僵尸（劫匪）</t>
  </si>
  <si>
    <t>goldman101</t>
  </si>
  <si>
    <t>fat</t>
  </si>
  <si>
    <t>enemy102001</t>
  </si>
  <si>
    <t>丧尸（警察）</t>
  </si>
  <si>
    <t>dog</t>
  </si>
  <si>
    <t>enemy106001</t>
  </si>
  <si>
    <t>丧尸（小偷）</t>
  </si>
  <si>
    <t>enemy105001</t>
  </si>
  <si>
    <t>丧尸（半截人）</t>
  </si>
  <si>
    <t>warning103001</t>
  </si>
  <si>
    <t>丧尸（胖子警察）</t>
  </si>
  <si>
    <t>warning</t>
  </si>
  <si>
    <t>enemy125001</t>
  </si>
  <si>
    <t>丧尸（特种警察）</t>
  </si>
  <si>
    <t>enemy10001</t>
  </si>
  <si>
    <t>enemy61001</t>
  </si>
  <si>
    <t>warning20001</t>
  </si>
  <si>
    <t>丧尸（狙击手）</t>
  </si>
  <si>
    <t>dunpai10001</t>
  </si>
  <si>
    <t>丧尸（盾牌警察）</t>
  </si>
  <si>
    <t>shield</t>
  </si>
  <si>
    <t>warning30001</t>
  </si>
  <si>
    <t>enemy107001</t>
  </si>
  <si>
    <t>僵尸（修理师）</t>
  </si>
  <si>
    <t>enemy108001</t>
  </si>
  <si>
    <t>僵尸（镐头工人）</t>
  </si>
  <si>
    <t>enemy117001</t>
  </si>
  <si>
    <t>丧尸（屠夫）</t>
  </si>
  <si>
    <t>enemy71001</t>
  </si>
  <si>
    <t>丧尸（恶霸）</t>
  </si>
  <si>
    <t>enemy118001</t>
  </si>
  <si>
    <t>丧尸（电锯）</t>
  </si>
  <si>
    <t>boss40001</t>
  </si>
  <si>
    <t>boss113001</t>
  </si>
  <si>
    <t>boss128001</t>
  </si>
  <si>
    <t>xiaolaoshu001</t>
  </si>
  <si>
    <t>hama10001</t>
  </si>
  <si>
    <t>enemy110001</t>
  </si>
  <si>
    <t>warning111001</t>
  </si>
  <si>
    <t>enemy119001</t>
  </si>
  <si>
    <t>boss116001</t>
  </si>
  <si>
    <t>boss127001</t>
  </si>
  <si>
    <t>enemy122001</t>
  </si>
  <si>
    <t>丧尸（病人）</t>
  </si>
  <si>
    <t>enemy123001</t>
  </si>
  <si>
    <t>丧尸（女医师）</t>
  </si>
  <si>
    <t>enemy114001</t>
  </si>
  <si>
    <t>丧尸（手术师）</t>
  </si>
  <si>
    <t>enemy115001</t>
  </si>
  <si>
    <t>丧尸（女护士）</t>
  </si>
  <si>
    <t>enemy124001</t>
  </si>
  <si>
    <t>enemy81001</t>
  </si>
  <si>
    <t>enemy120001</t>
  </si>
  <si>
    <t>enemy104001</t>
  </si>
  <si>
    <t>enemy121001</t>
  </si>
  <si>
    <t>boss126001</t>
  </si>
  <si>
    <t>boss129001</t>
  </si>
  <si>
    <t>boss112001</t>
  </si>
  <si>
    <t>boss130001</t>
  </si>
  <si>
    <t>.</t>
  </si>
  <si>
    <t>非活动单价</t>
  </si>
  <si>
    <t>活动单价</t>
  </si>
  <si>
    <t>非活动价格</t>
  </si>
  <si>
    <t>活动价格</t>
  </si>
  <si>
    <t>增幅比率</t>
  </si>
  <si>
    <t>《求生长路》七日登录活动</t>
  </si>
  <si>
    <t>日期</t>
  </si>
  <si>
    <t>奖励内容</t>
  </si>
  <si>
    <t>奖励目的</t>
  </si>
  <si>
    <t>第一天</t>
  </si>
  <si>
    <t>钻石*200，金币*50000，体力*20，AK47*1</t>
  </si>
  <si>
    <t>体验不同枪械</t>
  </si>
  <si>
    <t>第二天</t>
  </si>
  <si>
    <t>钻石*500，金币*100000，体力*30，SSR尼尔*1</t>
  </si>
  <si>
    <t>体验顶级英雄</t>
  </si>
  <si>
    <t>第三天</t>
  </si>
  <si>
    <t>钻石*700，金币*100000，体力*30，H3 Flamethrower</t>
  </si>
  <si>
    <t>体验不同类型枪械</t>
  </si>
  <si>
    <t>第四天</t>
  </si>
  <si>
    <t>钻石*1000，金币*200000，体力*50，玛卡M榴弹*1</t>
  </si>
  <si>
    <t>体验不同类型副武器</t>
  </si>
  <si>
    <t>第五天</t>
  </si>
  <si>
    <t>钻石*1000，金币*200000，体力*50，DM-33全功能马甲</t>
  </si>
  <si>
    <t>体验强力护甲</t>
  </si>
  <si>
    <t>第六天</t>
  </si>
  <si>
    <t>钻石*1000，金币*200000，体力*50，怒吼I型战争兔</t>
  </si>
  <si>
    <t>体验最强副武器</t>
  </si>
  <si>
    <t>第七天</t>
  </si>
  <si>
    <t>钻石*1000，金币*200000，体力*50，Energy gun*1</t>
  </si>
  <si>
    <t>体验最强武器</t>
  </si>
  <si>
    <t>ChallengeReward</t>
  </si>
  <si>
    <t>EndlessReward</t>
  </si>
  <si>
    <t>资源关卡</t>
  </si>
  <si>
    <t>挑战关卡</t>
  </si>
  <si>
    <t>无尽斗技场</t>
  </si>
  <si>
    <t>card007_1</t>
  </si>
  <si>
    <t>英雄强化卡</t>
  </si>
  <si>
    <t>CardActivityStage.xlsx</t>
  </si>
  <si>
    <t>CardTaskData.xlsx</t>
  </si>
  <si>
    <t>主角经验关卡</t>
  </si>
  <si>
    <t>英雄强化关卡</t>
  </si>
  <si>
    <t>card008_1</t>
  </si>
  <si>
    <t>英雄技能卡</t>
  </si>
  <si>
    <t>经验关卡</t>
  </si>
  <si>
    <t>card001_1</t>
  </si>
  <si>
    <t>经验卡1级</t>
  </si>
  <si>
    <t>card014_1</t>
  </si>
  <si>
    <t>英雄装备升星卡1级</t>
  </si>
  <si>
    <t>暂不产出</t>
  </si>
  <si>
    <t>card011_1</t>
  </si>
  <si>
    <t>主武器升星卡1级</t>
  </si>
  <si>
    <t>card010_1</t>
  </si>
  <si>
    <t>绿色晶体</t>
  </si>
  <si>
    <t>升星关卡</t>
  </si>
  <si>
    <t>主武器升星关卡</t>
  </si>
  <si>
    <t>card001_2</t>
  </si>
  <si>
    <t>经验卡2级</t>
  </si>
  <si>
    <t>card014_2</t>
  </si>
  <si>
    <t>英雄装备升星卡2级</t>
  </si>
  <si>
    <t>card011_2</t>
  </si>
  <si>
    <t>主武器升星卡2级</t>
  </si>
  <si>
    <t>card010_2</t>
  </si>
  <si>
    <t>蓝色晶体</t>
  </si>
  <si>
    <t>升品关卡</t>
  </si>
  <si>
    <t>副武器升星关卡</t>
  </si>
  <si>
    <t>card001_3</t>
  </si>
  <si>
    <t>经验卡3级</t>
  </si>
  <si>
    <t>card014_3</t>
  </si>
  <si>
    <t>英雄装备升星卡3级</t>
  </si>
  <si>
    <t>card011_3</t>
  </si>
  <si>
    <t>主武器升星卡3级</t>
  </si>
  <si>
    <t>card010_3</t>
  </si>
  <si>
    <t>金色晶体</t>
  </si>
  <si>
    <t>升级关卡</t>
  </si>
  <si>
    <t>英雄升星升级关卡</t>
  </si>
  <si>
    <t>card001_4</t>
  </si>
  <si>
    <t>经验卡4级</t>
  </si>
  <si>
    <t>card014_4</t>
  </si>
  <si>
    <t>英雄装备升星卡4级</t>
  </si>
  <si>
    <t>card011_4</t>
  </si>
  <si>
    <t>主武器升星卡4级</t>
  </si>
  <si>
    <t>card010_4</t>
  </si>
  <si>
    <t>紫色晶体</t>
  </si>
  <si>
    <t>技能关卡</t>
  </si>
  <si>
    <t>card001_5</t>
  </si>
  <si>
    <t>经验卡5级</t>
  </si>
  <si>
    <t>card014_5</t>
  </si>
  <si>
    <t>英雄装备升星卡5级</t>
  </si>
  <si>
    <t>card011_5</t>
  </si>
  <si>
    <t>主武器升星卡5级</t>
  </si>
  <si>
    <t>card010_5</t>
  </si>
  <si>
    <t>橙色晶体</t>
  </si>
  <si>
    <t>装备关卡</t>
  </si>
  <si>
    <t>主角护甲饰品强化关卡</t>
  </si>
  <si>
    <t>card001_6</t>
  </si>
  <si>
    <t>经验卡6级</t>
  </si>
  <si>
    <t>card005_1</t>
  </si>
  <si>
    <t>英雄升级卡</t>
  </si>
  <si>
    <t>card012_1</t>
  </si>
  <si>
    <t>副武器升星卡1级</t>
  </si>
  <si>
    <t>card001_7</t>
  </si>
  <si>
    <t>经验卡7级</t>
  </si>
  <si>
    <t>card012_2</t>
  </si>
  <si>
    <t>副武器升星卡2级</t>
  </si>
  <si>
    <t>card001_8</t>
  </si>
  <si>
    <t>经验卡8级</t>
  </si>
  <si>
    <t>card012_3</t>
  </si>
  <si>
    <t>副武器升星卡3级</t>
  </si>
  <si>
    <t>card001_9</t>
  </si>
  <si>
    <t>经验卡9级</t>
  </si>
  <si>
    <t>card012_4</t>
  </si>
  <si>
    <t>副武器升星卡4级</t>
  </si>
  <si>
    <t>card012_5</t>
  </si>
  <si>
    <t>副武器升星卡5级</t>
  </si>
  <si>
    <t>装备升星关卡</t>
  </si>
  <si>
    <t>card013_1</t>
  </si>
  <si>
    <t>主角饰品升星卡1级</t>
  </si>
  <si>
    <t>card013_2</t>
  </si>
  <si>
    <t>主角饰品升星卡2级</t>
  </si>
  <si>
    <t>card013_3</t>
  </si>
  <si>
    <t>主角饰品升星卡3级</t>
  </si>
  <si>
    <t>card013_4</t>
  </si>
  <si>
    <t>主角饰品升星卡4级</t>
  </si>
  <si>
    <t>card013_5</t>
  </si>
  <si>
    <t>主角饰品升星卡5级</t>
  </si>
  <si>
    <t>card015_1</t>
  </si>
  <si>
    <t>主角护甲升星卡1级</t>
  </si>
  <si>
    <t>card015_2</t>
  </si>
  <si>
    <t>主角护甲升星卡2级</t>
  </si>
  <si>
    <t>card015_3</t>
  </si>
  <si>
    <t>主角护甲升星卡3级</t>
  </si>
  <si>
    <t>card015_4</t>
  </si>
  <si>
    <t>主角护甲升星卡4级</t>
  </si>
  <si>
    <t>副武器升星</t>
  </si>
  <si>
    <t>card015_5</t>
  </si>
  <si>
    <t>主角护甲升星卡5级</t>
  </si>
  <si>
    <t>card006_1</t>
  </si>
  <si>
    <t>英雄升星卡N</t>
  </si>
  <si>
    <t>card006_2</t>
  </si>
  <si>
    <t>英雄升星卡R</t>
  </si>
  <si>
    <t>card006_3</t>
  </si>
  <si>
    <t>英雄升星卡SR</t>
  </si>
  <si>
    <t>card006_4</t>
  </si>
  <si>
    <t>英雄升星卡SSR</t>
  </si>
  <si>
    <t>金币关卡</t>
  </si>
  <si>
    <t>只产出金币</t>
  </si>
</sst>
</file>

<file path=xl/styles.xml><?xml version="1.0" encoding="utf-8"?>
<styleSheet xmlns="http://schemas.openxmlformats.org/spreadsheetml/2006/main">
  <numFmts count="5">
    <numFmt numFmtId="41" formatCode="_ * #,##0_ ;_ * \-#,##0_ ;_ * &quot;-&quot;_ ;_ @_ "/>
    <numFmt numFmtId="44" formatCode="_ &quot;￥&quot;* #,##0.00_ ;_ &quot;￥&quot;* \-#,##0.00_ ;_ &quot;￥&quot;* &quot;-&quot;??_ ;_ @_ "/>
    <numFmt numFmtId="43" formatCode="_ * #,##0.00_ ;_ * \-#,##0.00_ ;_ * &quot;-&quot;??_ ;_ @_ "/>
    <numFmt numFmtId="176" formatCode="0.00_ "/>
    <numFmt numFmtId="42" formatCode="_ &quot;￥&quot;* #,##0_ ;_ &quot;￥&quot;* \-#,##0_ ;_ &quot;￥&quot;* &quot;-&quot;_ ;_ @_ "/>
  </numFmts>
  <fonts count="40">
    <font>
      <sz val="11"/>
      <color theme="1"/>
      <name val="等线"/>
      <charset val="134"/>
      <scheme val="minor"/>
    </font>
    <font>
      <sz val="11"/>
      <color rgb="FFFF0000"/>
      <name val="等线"/>
      <charset val="134"/>
      <scheme val="minor"/>
    </font>
    <font>
      <sz val="11"/>
      <color theme="1"/>
      <name val="微软雅黑"/>
      <charset val="134"/>
    </font>
    <font>
      <sz val="10"/>
      <color theme="1"/>
      <name val="微软雅黑"/>
      <charset val="134"/>
    </font>
    <font>
      <b/>
      <sz val="11"/>
      <color theme="1"/>
      <name val="等线"/>
      <charset val="134"/>
      <scheme val="minor"/>
    </font>
    <font>
      <b/>
      <sz val="11"/>
      <color theme="1"/>
      <name val="微软雅黑"/>
      <charset val="134"/>
    </font>
    <font>
      <b/>
      <sz val="11"/>
      <color rgb="FFFF0000"/>
      <name val="微软雅黑"/>
      <charset val="134"/>
    </font>
    <font>
      <b/>
      <sz val="11"/>
      <name val="微软雅黑"/>
      <charset val="134"/>
    </font>
    <font>
      <b/>
      <sz val="10"/>
      <color theme="1"/>
      <name val="微软雅黑"/>
      <charset val="134"/>
    </font>
    <font>
      <sz val="10"/>
      <name val="微软雅黑"/>
      <charset val="134"/>
    </font>
    <font>
      <b/>
      <sz val="10"/>
      <name val="微软雅黑"/>
      <charset val="134"/>
    </font>
    <font>
      <b/>
      <sz val="10"/>
      <color rgb="FFFF0000"/>
      <name val="微软雅黑"/>
      <charset val="134"/>
    </font>
    <font>
      <sz val="10"/>
      <color rgb="FFFF0000"/>
      <name val="微软雅黑"/>
      <charset val="134"/>
    </font>
    <font>
      <b/>
      <sz val="12"/>
      <color theme="1"/>
      <name val="微软雅黑"/>
      <charset val="134"/>
    </font>
    <font>
      <sz val="12"/>
      <color theme="1"/>
      <name val="微软雅黑"/>
      <charset val="134"/>
    </font>
    <font>
      <sz val="10.5"/>
      <color rgb="FFFF0000"/>
      <name val="微软雅黑"/>
      <charset val="134"/>
    </font>
    <font>
      <sz val="11"/>
      <name val="Calibri"/>
      <charset val="134"/>
    </font>
    <font>
      <sz val="11"/>
      <color theme="0"/>
      <name val="等线"/>
      <charset val="0"/>
      <scheme val="minor"/>
    </font>
    <font>
      <sz val="11"/>
      <color theme="1"/>
      <name val="等线"/>
      <charset val="0"/>
      <scheme val="minor"/>
    </font>
    <font>
      <sz val="11"/>
      <color rgb="FF006100"/>
      <name val="等线"/>
      <charset val="0"/>
      <scheme val="minor"/>
    </font>
    <font>
      <b/>
      <sz val="11"/>
      <color rgb="FFFFFFFF"/>
      <name val="等线"/>
      <charset val="0"/>
      <scheme val="minor"/>
    </font>
    <font>
      <b/>
      <sz val="18"/>
      <color theme="3"/>
      <name val="等线"/>
      <charset val="134"/>
      <scheme val="minor"/>
    </font>
    <font>
      <sz val="11"/>
      <color rgb="FFFF0000"/>
      <name val="等线"/>
      <charset val="0"/>
      <scheme val="minor"/>
    </font>
    <font>
      <sz val="11"/>
      <color rgb="FF9C0006"/>
      <name val="等线"/>
      <charset val="0"/>
      <scheme val="minor"/>
    </font>
    <font>
      <sz val="11"/>
      <color rgb="FF3F3F76"/>
      <name val="等线"/>
      <charset val="0"/>
      <scheme val="minor"/>
    </font>
    <font>
      <i/>
      <sz val="11"/>
      <color rgb="FF7F7F7F"/>
      <name val="等线"/>
      <charset val="0"/>
      <scheme val="minor"/>
    </font>
    <font>
      <u/>
      <sz val="11"/>
      <color rgb="FF0000FF"/>
      <name val="等线"/>
      <charset val="0"/>
      <scheme val="minor"/>
    </font>
    <font>
      <b/>
      <sz val="11"/>
      <color rgb="FF3F3F3F"/>
      <name val="等线"/>
      <charset val="0"/>
      <scheme val="minor"/>
    </font>
    <font>
      <b/>
      <sz val="11"/>
      <color theme="3"/>
      <name val="等线"/>
      <charset val="134"/>
      <scheme val="minor"/>
    </font>
    <font>
      <b/>
      <sz val="13"/>
      <color theme="3"/>
      <name val="等线"/>
      <charset val="134"/>
      <scheme val="minor"/>
    </font>
    <font>
      <u/>
      <sz val="11"/>
      <color rgb="FF800080"/>
      <name val="等线"/>
      <charset val="0"/>
      <scheme val="minor"/>
    </font>
    <font>
      <b/>
      <sz val="15"/>
      <color theme="3"/>
      <name val="等线"/>
      <charset val="134"/>
      <scheme val="minor"/>
    </font>
    <font>
      <b/>
      <sz val="11"/>
      <color rgb="FFFA7D00"/>
      <name val="等线"/>
      <charset val="0"/>
      <scheme val="minor"/>
    </font>
    <font>
      <sz val="11"/>
      <color rgb="FFFA7D00"/>
      <name val="等线"/>
      <charset val="0"/>
      <scheme val="minor"/>
    </font>
    <font>
      <b/>
      <sz val="11"/>
      <color theme="1"/>
      <name val="等线"/>
      <charset val="0"/>
      <scheme val="minor"/>
    </font>
    <font>
      <sz val="11"/>
      <color rgb="FF9C6500"/>
      <name val="等线"/>
      <charset val="0"/>
      <scheme val="minor"/>
    </font>
    <font>
      <sz val="11"/>
      <color theme="1"/>
      <name val="Tahoma"/>
      <charset val="134"/>
    </font>
    <font>
      <sz val="11"/>
      <color rgb="FFFFFFFF"/>
      <name val="Calibri"/>
      <charset val="134"/>
    </font>
    <font>
      <sz val="9"/>
      <name val="宋体"/>
      <charset val="134"/>
    </font>
    <font>
      <b/>
      <sz val="9"/>
      <name val="宋体"/>
      <charset val="134"/>
    </font>
  </fonts>
  <fills count="56">
    <fill>
      <patternFill patternType="none"/>
    </fill>
    <fill>
      <patternFill patternType="gray125"/>
    </fill>
    <fill>
      <patternFill patternType="solid">
        <fgColor theme="7" tint="0.8"/>
        <bgColor indexed="64"/>
      </patternFill>
    </fill>
    <fill>
      <patternFill patternType="solid">
        <fgColor theme="3" tint="0.8"/>
        <bgColor indexed="64"/>
      </patternFill>
    </fill>
    <fill>
      <patternFill patternType="solid">
        <fgColor theme="5" tint="0.8"/>
        <bgColor indexed="64"/>
      </patternFill>
    </fill>
    <fill>
      <patternFill patternType="solid">
        <fgColor theme="9" tint="0.8"/>
        <bgColor indexed="64"/>
      </patternFill>
    </fill>
    <fill>
      <patternFill patternType="solid">
        <fgColor theme="8" tint="0.8"/>
        <bgColor indexed="64"/>
      </patternFill>
    </fill>
    <fill>
      <patternFill patternType="solid">
        <fgColor rgb="FF00B0F0"/>
        <bgColor indexed="64"/>
      </patternFill>
    </fill>
    <fill>
      <patternFill patternType="solid">
        <fgColor rgb="FF92D050"/>
        <bgColor indexed="64"/>
      </patternFill>
    </fill>
    <fill>
      <patternFill patternType="solid">
        <fgColor rgb="FFFFC000"/>
        <bgColor indexed="64"/>
      </patternFill>
    </fill>
    <fill>
      <patternFill patternType="solid">
        <fgColor theme="0" tint="-0.249977111117893"/>
        <bgColor indexed="64"/>
      </patternFill>
    </fill>
    <fill>
      <patternFill patternType="solid">
        <fgColor theme="9" tint="0.399945066682943"/>
        <bgColor indexed="64"/>
      </patternFill>
    </fill>
    <fill>
      <patternFill patternType="solid">
        <fgColor theme="8" tint="0.399945066682943"/>
        <bgColor indexed="64"/>
      </patternFill>
    </fill>
    <fill>
      <patternFill patternType="solid">
        <fgColor rgb="FFFF00FF"/>
        <bgColor indexed="64"/>
      </patternFill>
    </fill>
    <fill>
      <patternFill patternType="solid">
        <fgColor rgb="FFFF0000"/>
        <bgColor indexed="64"/>
      </patternFill>
    </fill>
    <fill>
      <patternFill patternType="solid">
        <fgColor theme="0" tint="-0.149998474074526"/>
        <bgColor indexed="64"/>
      </patternFill>
    </fill>
    <fill>
      <patternFill patternType="solid">
        <fgColor theme="8" tint="0.399914548173467"/>
        <bgColor indexed="64"/>
      </patternFill>
    </fill>
    <fill>
      <patternFill patternType="solid">
        <fgColor theme="6"/>
        <bgColor indexed="64"/>
      </patternFill>
    </fill>
    <fill>
      <patternFill patternType="solid">
        <fgColor theme="6" tint="0.399975585192419"/>
        <bgColor indexed="64"/>
      </patternFill>
    </fill>
    <fill>
      <patternFill patternType="solid">
        <fgColor theme="4" tint="0.399975585192419"/>
        <bgColor indexed="64"/>
      </patternFill>
    </fill>
    <fill>
      <patternFill patternType="solid">
        <fgColor theme="4" tint="0.399853511154515"/>
        <bgColor indexed="64"/>
      </patternFill>
    </fill>
    <fill>
      <patternFill patternType="solid">
        <fgColor theme="4" tint="0.399822992645039"/>
        <bgColor indexed="64"/>
      </patternFill>
    </fill>
    <fill>
      <patternFill patternType="solid">
        <fgColor theme="6" tint="0.399853511154515"/>
        <bgColor indexed="64"/>
      </patternFill>
    </fill>
    <fill>
      <patternFill patternType="solid">
        <fgColor theme="6" tint="0.399884029663991"/>
        <bgColor indexed="64"/>
      </patternFill>
    </fill>
    <fill>
      <patternFill patternType="solid">
        <fgColor theme="4" tint="0.399884029663991"/>
        <bgColor indexed="64"/>
      </patternFill>
    </fill>
    <fill>
      <patternFill patternType="solid">
        <fgColor theme="9"/>
        <bgColor indexed="64"/>
      </patternFill>
    </fill>
    <fill>
      <patternFill patternType="solid">
        <fgColor theme="6" tint="0.399822992645039"/>
        <bgColor indexed="64"/>
      </patternFill>
    </fill>
    <fill>
      <patternFill patternType="solid">
        <fgColor theme="4" tint="0.399792474135563"/>
        <bgColor indexed="64"/>
      </patternFill>
    </fill>
    <fill>
      <patternFill patternType="solid">
        <fgColor rgb="FFFFFFCC"/>
        <bgColor indexed="64"/>
      </patternFill>
    </fill>
    <fill>
      <patternFill patternType="solid">
        <fgColor theme="9" tint="0.399975585192419"/>
        <bgColor indexed="64"/>
      </patternFill>
    </fill>
    <fill>
      <patternFill patternType="solid">
        <fgColor theme="8" tint="0.599993896298105"/>
        <bgColor indexed="64"/>
      </patternFill>
    </fill>
    <fill>
      <patternFill patternType="solid">
        <fgColor rgb="FFC6EFCE"/>
        <bgColor indexed="64"/>
      </patternFill>
    </fill>
    <fill>
      <patternFill patternType="solid">
        <fgColor theme="6" tint="0.799981688894314"/>
        <bgColor indexed="64"/>
      </patternFill>
    </fill>
    <fill>
      <patternFill patternType="solid">
        <fgColor rgb="FFA5A5A5"/>
        <bgColor indexed="64"/>
      </patternFill>
    </fill>
    <fill>
      <patternFill patternType="solid">
        <fgColor rgb="FFFFC7CE"/>
        <bgColor indexed="64"/>
      </patternFill>
    </fill>
    <fill>
      <patternFill patternType="solid">
        <fgColor rgb="FFFFCC99"/>
        <bgColor indexed="64"/>
      </patternFill>
    </fill>
    <fill>
      <patternFill patternType="solid">
        <fgColor theme="4" tint="0.599993896298105"/>
        <bgColor indexed="64"/>
      </patternFill>
    </fill>
    <fill>
      <patternFill patternType="solid">
        <fgColor theme="9" tint="0.799981688894314"/>
        <bgColor indexed="64"/>
      </patternFill>
    </fill>
    <fill>
      <patternFill patternType="solid">
        <fgColor theme="5" tint="0.399975585192419"/>
        <bgColor indexed="64"/>
      </patternFill>
    </fill>
    <fill>
      <patternFill patternType="solid">
        <fgColor theme="6" tint="0.599993896298105"/>
        <bgColor indexed="64"/>
      </patternFill>
    </fill>
    <fill>
      <patternFill patternType="solid">
        <fgColor theme="7" tint="0.799981688894314"/>
        <bgColor indexed="64"/>
      </patternFill>
    </fill>
    <fill>
      <patternFill patternType="solid">
        <fgColor theme="4"/>
        <bgColor indexed="64"/>
      </patternFill>
    </fill>
    <fill>
      <patternFill patternType="solid">
        <fgColor rgb="FFF2F2F2"/>
        <bgColor indexed="64"/>
      </patternFill>
    </fill>
    <fill>
      <patternFill patternType="solid">
        <fgColor theme="9" tint="0.599993896298105"/>
        <bgColor indexed="64"/>
      </patternFill>
    </fill>
    <fill>
      <patternFill patternType="solid">
        <fgColor theme="5" tint="0.599993896298105"/>
        <bgColor indexed="64"/>
      </patternFill>
    </fill>
    <fill>
      <patternFill patternType="solid">
        <fgColor theme="8" tint="0.799981688894314"/>
        <bgColor indexed="64"/>
      </patternFill>
    </fill>
    <fill>
      <patternFill patternType="solid">
        <fgColor theme="4" tint="0.799981688894314"/>
        <bgColor indexed="64"/>
      </patternFill>
    </fill>
    <fill>
      <patternFill patternType="solid">
        <fgColor theme="7" tint="0.599993896298105"/>
        <bgColor indexed="64"/>
      </patternFill>
    </fill>
    <fill>
      <patternFill patternType="solid">
        <fgColor theme="5"/>
        <bgColor indexed="64"/>
      </patternFill>
    </fill>
    <fill>
      <patternFill patternType="solid">
        <fgColor theme="7" tint="0.399975585192419"/>
        <bgColor indexed="64"/>
      </patternFill>
    </fill>
    <fill>
      <patternFill patternType="solid">
        <fgColor theme="8"/>
        <bgColor indexed="64"/>
      </patternFill>
    </fill>
    <fill>
      <patternFill patternType="solid">
        <fgColor rgb="FFFFEB9C"/>
        <bgColor indexed="64"/>
      </patternFill>
    </fill>
    <fill>
      <patternFill patternType="solid">
        <fgColor rgb="FF4CACC6"/>
        <bgColor indexed="64"/>
      </patternFill>
    </fill>
    <fill>
      <patternFill patternType="solid">
        <fgColor theme="8" tint="0.399975585192419"/>
        <bgColor indexed="64"/>
      </patternFill>
    </fill>
    <fill>
      <patternFill patternType="solid">
        <fgColor theme="7"/>
        <bgColor indexed="64"/>
      </patternFill>
    </fill>
    <fill>
      <patternFill patternType="solid">
        <fgColor theme="5" tint="0.799981688894314"/>
        <bgColor indexed="64"/>
      </patternFill>
    </fill>
  </fills>
  <borders count="21">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theme="1"/>
      </left>
      <right style="thin">
        <color theme="1"/>
      </right>
      <top style="thin">
        <color theme="1"/>
      </top>
      <bottom style="thin">
        <color theme="1"/>
      </bottom>
      <diagonal/>
    </border>
    <border>
      <left style="thin">
        <color auto="1"/>
      </left>
      <right/>
      <top/>
      <bottom style="thin">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bottom style="thin">
        <color auto="1"/>
      </bottom>
      <diagonal/>
    </border>
    <border>
      <left style="thin">
        <color rgb="FFB2B2B2"/>
      </left>
      <right style="thin">
        <color rgb="FFB2B2B2"/>
      </right>
      <top style="thin">
        <color rgb="FFB2B2B2"/>
      </top>
      <bottom style="thin">
        <color rgb="FFB2B2B2"/>
      </bottom>
      <diagonal/>
    </border>
    <border>
      <left style="double">
        <color rgb="FF3F3F3F"/>
      </left>
      <right style="double">
        <color rgb="FF3F3F3F"/>
      </right>
      <top style="double">
        <color rgb="FF3F3F3F"/>
      </top>
      <bottom style="double">
        <color rgb="FF3F3F3F"/>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
      <left/>
      <right/>
      <top/>
      <bottom style="medium">
        <color theme="4"/>
      </bottom>
      <diagonal/>
    </border>
    <border>
      <left/>
      <right/>
      <top/>
      <bottom style="double">
        <color rgb="FFFF8001"/>
      </bottom>
      <diagonal/>
    </border>
    <border>
      <left/>
      <right/>
      <top style="thin">
        <color theme="4"/>
      </top>
      <bottom style="double">
        <color theme="4"/>
      </bottom>
      <diagonal/>
    </border>
  </borders>
  <cellStyleXfs count="53">
    <xf numFmtId="0" fontId="0" fillId="0" borderId="0"/>
    <xf numFmtId="42" fontId="0" fillId="0" borderId="0" applyFont="0" applyFill="0" applyBorder="0" applyAlignment="0" applyProtection="0">
      <alignment vertical="center"/>
    </xf>
    <xf numFmtId="0" fontId="18" fillId="32" borderId="0" applyNumberFormat="0" applyBorder="0" applyAlignment="0" applyProtection="0">
      <alignment vertical="center"/>
    </xf>
    <xf numFmtId="0" fontId="24" fillId="35" borderId="15"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18" fillId="39" borderId="0" applyNumberFormat="0" applyBorder="0" applyAlignment="0" applyProtection="0">
      <alignment vertical="center"/>
    </xf>
    <xf numFmtId="0" fontId="23" fillId="34" borderId="0" applyNumberFormat="0" applyBorder="0" applyAlignment="0" applyProtection="0">
      <alignment vertical="center"/>
    </xf>
    <xf numFmtId="43" fontId="0" fillId="0" borderId="0" applyFont="0" applyFill="0" applyBorder="0" applyAlignment="0" applyProtection="0">
      <alignment vertical="center"/>
    </xf>
    <xf numFmtId="0" fontId="17" fillId="18" borderId="0" applyNumberFormat="0" applyBorder="0" applyAlignment="0" applyProtection="0">
      <alignment vertical="center"/>
    </xf>
    <xf numFmtId="0" fontId="26" fillId="0" borderId="0" applyNumberFormat="0" applyFill="0" applyBorder="0" applyAlignment="0" applyProtection="0">
      <alignment vertical="center"/>
    </xf>
    <xf numFmtId="9" fontId="0" fillId="0" borderId="0" applyFont="0" applyFill="0" applyBorder="0" applyAlignment="0" applyProtection="0">
      <alignment vertical="center"/>
    </xf>
    <xf numFmtId="0" fontId="30" fillId="0" borderId="0" applyNumberFormat="0" applyFill="0" applyBorder="0" applyAlignment="0" applyProtection="0">
      <alignment vertical="center"/>
    </xf>
    <xf numFmtId="0" fontId="0" fillId="28" borderId="13" applyNumberFormat="0" applyFont="0" applyAlignment="0" applyProtection="0">
      <alignment vertical="center"/>
    </xf>
    <xf numFmtId="0" fontId="17" fillId="38" borderId="0" applyNumberFormat="0" applyBorder="0" applyAlignment="0" applyProtection="0">
      <alignment vertical="center"/>
    </xf>
    <xf numFmtId="0" fontId="28"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25" fillId="0" borderId="0" applyNumberFormat="0" applyFill="0" applyBorder="0" applyAlignment="0" applyProtection="0">
      <alignment vertical="center"/>
    </xf>
    <xf numFmtId="0" fontId="31" fillId="0" borderId="18" applyNumberFormat="0" applyFill="0" applyAlignment="0" applyProtection="0">
      <alignment vertical="center"/>
    </xf>
    <xf numFmtId="0" fontId="29" fillId="0" borderId="18" applyNumberFormat="0" applyFill="0" applyAlignment="0" applyProtection="0">
      <alignment vertical="center"/>
    </xf>
    <xf numFmtId="0" fontId="17" fillId="19" borderId="0" applyNumberFormat="0" applyBorder="0" applyAlignment="0" applyProtection="0">
      <alignment vertical="center"/>
    </xf>
    <xf numFmtId="0" fontId="28" fillId="0" borderId="17" applyNumberFormat="0" applyFill="0" applyAlignment="0" applyProtection="0">
      <alignment vertical="center"/>
    </xf>
    <xf numFmtId="0" fontId="17" fillId="49" borderId="0" applyNumberFormat="0" applyBorder="0" applyAlignment="0" applyProtection="0">
      <alignment vertical="center"/>
    </xf>
    <xf numFmtId="0" fontId="27" fillId="42" borderId="16" applyNumberFormat="0" applyAlignment="0" applyProtection="0">
      <alignment vertical="center"/>
    </xf>
    <xf numFmtId="0" fontId="32" fillId="42" borderId="15" applyNumberFormat="0" applyAlignment="0" applyProtection="0">
      <alignment vertical="center"/>
    </xf>
    <xf numFmtId="0" fontId="20" fillId="33" borderId="14" applyNumberFormat="0" applyAlignment="0" applyProtection="0">
      <alignment vertical="center"/>
    </xf>
    <xf numFmtId="0" fontId="18" fillId="37" borderId="0" applyNumberFormat="0" applyBorder="0" applyAlignment="0" applyProtection="0">
      <alignment vertical="center"/>
    </xf>
    <xf numFmtId="0" fontId="17" fillId="48" borderId="0" applyNumberFormat="0" applyBorder="0" applyAlignment="0" applyProtection="0">
      <alignment vertical="center"/>
    </xf>
    <xf numFmtId="0" fontId="33" fillId="0" borderId="19" applyNumberFormat="0" applyFill="0" applyAlignment="0" applyProtection="0">
      <alignment vertical="center"/>
    </xf>
    <xf numFmtId="0" fontId="34" fillId="0" borderId="20" applyNumberFormat="0" applyFill="0" applyAlignment="0" applyProtection="0">
      <alignment vertical="center"/>
    </xf>
    <xf numFmtId="0" fontId="19" fillId="31" borderId="0" applyNumberFormat="0" applyBorder="0" applyAlignment="0" applyProtection="0">
      <alignment vertical="center"/>
    </xf>
    <xf numFmtId="0" fontId="35" fillId="51" borderId="0" applyNumberFormat="0" applyBorder="0" applyAlignment="0" applyProtection="0">
      <alignment vertical="center"/>
    </xf>
    <xf numFmtId="0" fontId="18" fillId="45" borderId="0" applyNumberFormat="0" applyBorder="0" applyAlignment="0" applyProtection="0">
      <alignment vertical="center"/>
    </xf>
    <xf numFmtId="0" fontId="17" fillId="41" borderId="0" applyNumberFormat="0" applyBorder="0" applyAlignment="0" applyProtection="0">
      <alignment vertical="center"/>
    </xf>
    <xf numFmtId="0" fontId="18" fillId="46" borderId="0" applyNumberFormat="0" applyBorder="0" applyAlignment="0" applyProtection="0">
      <alignment vertical="center"/>
    </xf>
    <xf numFmtId="0" fontId="18" fillId="36" borderId="0" applyNumberFormat="0" applyBorder="0" applyAlignment="0" applyProtection="0">
      <alignment vertical="center"/>
    </xf>
    <xf numFmtId="0" fontId="18" fillId="55" borderId="0" applyNumberFormat="0" applyBorder="0" applyAlignment="0" applyProtection="0">
      <alignment vertical="center"/>
    </xf>
    <xf numFmtId="0" fontId="18" fillId="44" borderId="0" applyNumberFormat="0" applyBorder="0" applyAlignment="0" applyProtection="0">
      <alignment vertical="center"/>
    </xf>
    <xf numFmtId="0" fontId="17" fillId="17" borderId="0" applyNumberFormat="0" applyBorder="0" applyAlignment="0" applyProtection="0">
      <alignment vertical="center"/>
    </xf>
    <xf numFmtId="0" fontId="17" fillId="54" borderId="0" applyNumberFormat="0" applyBorder="0" applyAlignment="0" applyProtection="0">
      <alignment vertical="center"/>
    </xf>
    <xf numFmtId="0" fontId="18" fillId="40" borderId="0" applyNumberFormat="0" applyBorder="0" applyAlignment="0" applyProtection="0">
      <alignment vertical="center"/>
    </xf>
    <xf numFmtId="0" fontId="18" fillId="47" borderId="0" applyNumberFormat="0" applyBorder="0" applyAlignment="0" applyProtection="0">
      <alignment vertical="center"/>
    </xf>
    <xf numFmtId="0" fontId="17" fillId="50" borderId="0" applyNumberFormat="0" applyBorder="0" applyAlignment="0" applyProtection="0">
      <alignment vertical="center"/>
    </xf>
    <xf numFmtId="0" fontId="18" fillId="30" borderId="0" applyNumberFormat="0" applyBorder="0" applyAlignment="0" applyProtection="0">
      <alignment vertical="center"/>
    </xf>
    <xf numFmtId="0" fontId="17" fillId="53" borderId="0" applyNumberFormat="0" applyBorder="0" applyAlignment="0" applyProtection="0">
      <alignment vertical="center"/>
    </xf>
    <xf numFmtId="0" fontId="17" fillId="25" borderId="0" applyNumberFormat="0" applyBorder="0" applyAlignment="0" applyProtection="0">
      <alignment vertical="center"/>
    </xf>
    <xf numFmtId="0" fontId="37" fillId="52" borderId="0">
      <alignment vertical="top"/>
      <protection locked="0"/>
    </xf>
    <xf numFmtId="0" fontId="18" fillId="43" borderId="0" applyNumberFormat="0" applyBorder="0" applyAlignment="0" applyProtection="0">
      <alignment vertical="center"/>
    </xf>
    <xf numFmtId="0" fontId="17" fillId="29" borderId="0" applyNumberFormat="0" applyBorder="0" applyAlignment="0" applyProtection="0">
      <alignment vertical="center"/>
    </xf>
    <xf numFmtId="0" fontId="36" fillId="0" borderId="0"/>
    <xf numFmtId="0" fontId="0" fillId="0" borderId="0">
      <alignment vertical="center"/>
    </xf>
    <xf numFmtId="0" fontId="16" fillId="0" borderId="0">
      <alignment vertical="center"/>
    </xf>
  </cellStyleXfs>
  <cellXfs count="204">
    <xf numFmtId="0" fontId="0" fillId="0" borderId="0" xfId="0"/>
    <xf numFmtId="0" fontId="1" fillId="2" borderId="0" xfId="0" applyFont="1" applyFill="1"/>
    <xf numFmtId="0" fontId="2" fillId="3" borderId="1" xfId="0" applyFont="1" applyFill="1" applyBorder="1" applyAlignment="1">
      <alignment horizontal="center" vertical="center"/>
    </xf>
    <xf numFmtId="0" fontId="2" fillId="2" borderId="1" xfId="0" applyFont="1" applyFill="1" applyBorder="1" applyAlignment="1">
      <alignment horizontal="center" vertical="center"/>
    </xf>
    <xf numFmtId="0" fontId="2" fillId="4" borderId="1" xfId="0" applyFont="1" applyFill="1" applyBorder="1" applyAlignment="1">
      <alignment horizontal="center" vertical="center"/>
    </xf>
    <xf numFmtId="0" fontId="2" fillId="5" borderId="1" xfId="0" applyFont="1" applyFill="1" applyBorder="1" applyAlignment="1">
      <alignment horizontal="center" vertical="center"/>
    </xf>
    <xf numFmtId="0" fontId="2" fillId="6" borderId="1" xfId="0" applyFont="1" applyFill="1" applyBorder="1" applyAlignment="1">
      <alignment horizontal="center" vertical="center"/>
    </xf>
    <xf numFmtId="0" fontId="2" fillId="0" borderId="1" xfId="0" applyFont="1" applyFill="1" applyBorder="1" applyAlignment="1">
      <alignment horizontal="center" vertical="center"/>
    </xf>
    <xf numFmtId="0" fontId="0" fillId="0" borderId="0" xfId="0" applyFill="1" applyAlignment="1">
      <alignment horizontal="center" vertical="center"/>
    </xf>
    <xf numFmtId="0" fontId="3" fillId="7" borderId="1" xfId="0" applyFont="1" applyFill="1" applyBorder="1" applyAlignment="1">
      <alignment horizontal="center" vertical="center"/>
    </xf>
    <xf numFmtId="0" fontId="3" fillId="8" borderId="1" xfId="0" applyFont="1" applyFill="1" applyBorder="1" applyAlignment="1">
      <alignment horizontal="center" vertical="center"/>
    </xf>
    <xf numFmtId="0" fontId="3" fillId="0" borderId="1" xfId="0" applyFont="1" applyFill="1" applyBorder="1" applyAlignment="1">
      <alignment horizontal="center" vertical="center"/>
    </xf>
    <xf numFmtId="0" fontId="3" fillId="0" borderId="1" xfId="0" applyFont="1" applyFill="1" applyBorder="1" applyAlignment="1">
      <alignment horizontal="left" vertical="center"/>
    </xf>
    <xf numFmtId="0" fontId="0" fillId="0" borderId="0" xfId="0" applyFill="1" applyAlignment="1">
      <alignment vertical="center"/>
    </xf>
    <xf numFmtId="0" fontId="0" fillId="0" borderId="0" xfId="0" applyFont="1" applyFill="1" applyAlignment="1">
      <alignment horizontal="center" vertical="center"/>
    </xf>
    <xf numFmtId="0" fontId="0" fillId="0" borderId="1" xfId="0" applyFont="1" applyBorder="1" applyAlignment="1">
      <alignment vertical="center"/>
    </xf>
    <xf numFmtId="0" fontId="0" fillId="9" borderId="1" xfId="0" applyFont="1" applyFill="1" applyBorder="1" applyAlignment="1">
      <alignment vertical="center"/>
    </xf>
    <xf numFmtId="0" fontId="0" fillId="0" borderId="1" xfId="0" applyFont="1" applyFill="1" applyBorder="1" applyAlignment="1">
      <alignment vertical="center"/>
    </xf>
    <xf numFmtId="0" fontId="0" fillId="0" borderId="0" xfId="0" applyFont="1" applyFill="1" applyAlignment="1">
      <alignment vertical="center"/>
    </xf>
    <xf numFmtId="0" fontId="0" fillId="9" borderId="0" xfId="0" applyFont="1" applyFill="1" applyAlignment="1">
      <alignment vertical="center"/>
    </xf>
    <xf numFmtId="0" fontId="0" fillId="0" borderId="0" xfId="0" applyFont="1" applyAlignment="1">
      <alignment vertical="center"/>
    </xf>
    <xf numFmtId="0" fontId="4" fillId="0" borderId="0" xfId="0" applyFont="1" applyAlignment="1">
      <alignment vertical="center"/>
    </xf>
    <xf numFmtId="10" fontId="0" fillId="0" borderId="0" xfId="0" applyNumberFormat="1" applyFont="1" applyAlignment="1">
      <alignment vertical="center"/>
    </xf>
    <xf numFmtId="0" fontId="0" fillId="0" borderId="0" xfId="0" applyFont="1" applyAlignment="1">
      <alignment horizontal="center" vertical="center"/>
    </xf>
    <xf numFmtId="0" fontId="5" fillId="10" borderId="1" xfId="0" applyFont="1" applyFill="1" applyBorder="1" applyAlignment="1">
      <alignment horizontal="center" vertical="center"/>
    </xf>
    <xf numFmtId="0" fontId="5" fillId="11" borderId="1" xfId="0" applyFont="1" applyFill="1" applyBorder="1" applyAlignment="1">
      <alignment horizontal="center" vertical="center"/>
    </xf>
    <xf numFmtId="0" fontId="5" fillId="8" borderId="1" xfId="0" applyFont="1" applyFill="1" applyBorder="1" applyAlignment="1">
      <alignment horizontal="center" vertical="center"/>
    </xf>
    <xf numFmtId="0" fontId="5" fillId="12" borderId="1" xfId="0" applyFont="1" applyFill="1" applyBorder="1" applyAlignment="1">
      <alignment horizontal="center" vertical="center"/>
    </xf>
    <xf numFmtId="0" fontId="5" fillId="9" borderId="1" xfId="0" applyFont="1" applyFill="1" applyBorder="1" applyAlignment="1">
      <alignment horizontal="center" vertical="center"/>
    </xf>
    <xf numFmtId="0" fontId="2" fillId="0" borderId="1" xfId="0" applyFont="1" applyFill="1" applyBorder="1" applyAlignment="1">
      <alignment horizontal="center" vertical="center"/>
    </xf>
    <xf numFmtId="0" fontId="5" fillId="0" borderId="1" xfId="0" applyFont="1" applyFill="1" applyBorder="1" applyAlignment="1">
      <alignment horizontal="center" vertical="center"/>
    </xf>
    <xf numFmtId="0" fontId="2" fillId="10" borderId="1" xfId="0" applyFont="1" applyFill="1" applyBorder="1" applyAlignment="1">
      <alignment horizontal="center" vertical="center"/>
    </xf>
    <xf numFmtId="0" fontId="2" fillId="9" borderId="1" xfId="0" applyFont="1" applyFill="1" applyBorder="1" applyAlignment="1">
      <alignment horizontal="center" vertical="center"/>
    </xf>
    <xf numFmtId="0" fontId="5" fillId="7" borderId="1" xfId="0" applyFont="1" applyFill="1" applyBorder="1" applyAlignment="1">
      <alignment horizontal="center" vertical="center"/>
    </xf>
    <xf numFmtId="0" fontId="5" fillId="13" borderId="1" xfId="0" applyFont="1" applyFill="1" applyBorder="1" applyAlignment="1">
      <alignment horizontal="center" vertical="center"/>
    </xf>
    <xf numFmtId="0" fontId="5" fillId="14" borderId="1" xfId="0" applyFont="1" applyFill="1" applyBorder="1" applyAlignment="1">
      <alignment horizontal="center" vertical="center"/>
    </xf>
    <xf numFmtId="10" fontId="5" fillId="14" borderId="1" xfId="0" applyNumberFormat="1" applyFont="1" applyFill="1" applyBorder="1" applyAlignment="1">
      <alignment horizontal="center" vertical="center"/>
    </xf>
    <xf numFmtId="10" fontId="5" fillId="12" borderId="1" xfId="0" applyNumberFormat="1" applyFont="1" applyFill="1" applyBorder="1" applyAlignment="1">
      <alignment horizontal="center" vertical="center"/>
    </xf>
    <xf numFmtId="10" fontId="5" fillId="9" borderId="1" xfId="0" applyNumberFormat="1" applyFont="1" applyFill="1" applyBorder="1" applyAlignment="1">
      <alignment horizontal="center" vertical="center"/>
    </xf>
    <xf numFmtId="10" fontId="2" fillId="0" borderId="1" xfId="0" applyNumberFormat="1" applyFont="1" applyFill="1" applyBorder="1" applyAlignment="1">
      <alignment horizontal="center" vertical="center"/>
    </xf>
    <xf numFmtId="0" fontId="2" fillId="8" borderId="1" xfId="0" applyFont="1" applyFill="1" applyBorder="1" applyAlignment="1">
      <alignment horizontal="center" vertical="center"/>
    </xf>
    <xf numFmtId="10" fontId="2" fillId="9" borderId="1" xfId="0" applyNumberFormat="1" applyFont="1" applyFill="1" applyBorder="1" applyAlignment="1">
      <alignment horizontal="center" vertical="center"/>
    </xf>
    <xf numFmtId="0" fontId="2" fillId="7" borderId="1" xfId="0" applyFont="1" applyFill="1" applyBorder="1" applyAlignment="1">
      <alignment horizontal="center" vertical="center"/>
    </xf>
    <xf numFmtId="0" fontId="2" fillId="13" borderId="1" xfId="0" applyFont="1" applyFill="1" applyBorder="1" applyAlignment="1">
      <alignment horizontal="center" vertical="center"/>
    </xf>
    <xf numFmtId="0" fontId="2" fillId="14" borderId="1" xfId="0" applyFont="1" applyFill="1" applyBorder="1" applyAlignment="1">
      <alignment horizontal="center" vertical="center"/>
    </xf>
    <xf numFmtId="0" fontId="2" fillId="15" borderId="1" xfId="0" applyFont="1" applyFill="1" applyBorder="1" applyAlignment="1">
      <alignment horizontal="center" vertical="center"/>
    </xf>
    <xf numFmtId="0" fontId="5" fillId="16" borderId="1" xfId="0" applyFont="1" applyFill="1" applyBorder="1" applyAlignment="1">
      <alignment horizontal="center" vertical="center"/>
    </xf>
    <xf numFmtId="0" fontId="2" fillId="0" borderId="1" xfId="50" applyFont="1" applyFill="1" applyBorder="1" applyAlignment="1">
      <alignment horizontal="center" vertical="center"/>
    </xf>
    <xf numFmtId="0" fontId="2" fillId="9" borderId="1" xfId="50" applyFont="1" applyFill="1" applyBorder="1" applyAlignment="1">
      <alignment horizontal="center" vertical="center"/>
    </xf>
    <xf numFmtId="0" fontId="6" fillId="10" borderId="1" xfId="0" applyFont="1" applyFill="1" applyBorder="1" applyAlignment="1">
      <alignment horizontal="center" vertical="center"/>
    </xf>
    <xf numFmtId="0" fontId="7" fillId="10" borderId="1" xfId="0" applyFont="1" applyFill="1" applyBorder="1" applyAlignment="1">
      <alignment horizontal="center" vertical="center"/>
    </xf>
    <xf numFmtId="0" fontId="6" fillId="8" borderId="1" xfId="0" applyFont="1" applyFill="1" applyBorder="1" applyAlignment="1">
      <alignment horizontal="center" vertical="center"/>
    </xf>
    <xf numFmtId="0" fontId="7" fillId="8" borderId="1" xfId="0" applyFont="1" applyFill="1" applyBorder="1" applyAlignment="1">
      <alignment horizontal="center" vertical="center"/>
    </xf>
    <xf numFmtId="0" fontId="5" fillId="17" borderId="1" xfId="0" applyFont="1" applyFill="1" applyBorder="1" applyAlignment="1">
      <alignment vertical="center"/>
    </xf>
    <xf numFmtId="0" fontId="5" fillId="17" borderId="1" xfId="0" applyFont="1" applyFill="1" applyBorder="1" applyAlignment="1">
      <alignment horizontal="center" vertical="center"/>
    </xf>
    <xf numFmtId="0" fontId="2" fillId="0" borderId="1" xfId="0" applyFont="1" applyFill="1" applyBorder="1" applyAlignment="1">
      <alignment vertical="center"/>
    </xf>
    <xf numFmtId="0" fontId="2" fillId="9" borderId="1" xfId="0" applyFont="1" applyFill="1" applyBorder="1" applyAlignment="1">
      <alignment vertical="center"/>
    </xf>
    <xf numFmtId="0" fontId="5" fillId="9" borderId="0" xfId="0" applyFont="1" applyFill="1" applyBorder="1"/>
    <xf numFmtId="0" fontId="5" fillId="0" borderId="0" xfId="0" applyFont="1" applyBorder="1" applyAlignment="1">
      <alignment horizontal="center" vertical="center"/>
    </xf>
    <xf numFmtId="0" fontId="2" fillId="0" borderId="0" xfId="0" applyFont="1" applyBorder="1" applyAlignment="1">
      <alignment horizontal="center" vertical="center"/>
    </xf>
    <xf numFmtId="0" fontId="5" fillId="0" borderId="0" xfId="0" applyFont="1" applyBorder="1" applyAlignment="1">
      <alignment horizontal="center"/>
    </xf>
    <xf numFmtId="0" fontId="5" fillId="0" borderId="0" xfId="0" applyFont="1" applyBorder="1"/>
    <xf numFmtId="0" fontId="2" fillId="0" borderId="0" xfId="0" applyFont="1" applyBorder="1"/>
    <xf numFmtId="0" fontId="5" fillId="8" borderId="0" xfId="0" applyFont="1" applyFill="1" applyBorder="1" applyAlignment="1">
      <alignment horizontal="center" vertical="center"/>
    </xf>
    <xf numFmtId="0" fontId="5" fillId="7" borderId="0" xfId="0" applyFont="1" applyFill="1" applyBorder="1" applyAlignment="1">
      <alignment horizontal="center" vertical="center"/>
    </xf>
    <xf numFmtId="0" fontId="5" fillId="13" borderId="0" xfId="0" applyFont="1" applyFill="1" applyBorder="1" applyAlignment="1">
      <alignment horizontal="center" vertical="center"/>
    </xf>
    <xf numFmtId="0" fontId="0" fillId="0" borderId="0" xfId="0" applyFill="1" applyAlignment="1">
      <alignment horizontal="right" vertical="center"/>
    </xf>
    <xf numFmtId="0" fontId="5" fillId="7" borderId="0" xfId="0" applyFont="1" applyFill="1" applyBorder="1" applyAlignment="1">
      <alignment horizontal="center"/>
    </xf>
    <xf numFmtId="0" fontId="5" fillId="13" borderId="0" xfId="0" applyFont="1" applyFill="1" applyBorder="1" applyAlignment="1">
      <alignment horizontal="center"/>
    </xf>
    <xf numFmtId="0" fontId="5" fillId="14" borderId="0" xfId="0" applyFont="1" applyFill="1" applyBorder="1" applyAlignment="1">
      <alignment horizontal="center" vertical="center"/>
    </xf>
    <xf numFmtId="0" fontId="5" fillId="14" borderId="0" xfId="0" applyFont="1" applyFill="1" applyBorder="1" applyAlignment="1">
      <alignment horizontal="center"/>
    </xf>
    <xf numFmtId="0" fontId="5" fillId="14" borderId="0" xfId="0" applyFont="1" applyFill="1" applyBorder="1"/>
    <xf numFmtId="0" fontId="2" fillId="0" borderId="2" xfId="0" applyFont="1" applyBorder="1" applyAlignment="1">
      <alignment horizontal="left"/>
    </xf>
    <xf numFmtId="0" fontId="2" fillId="0" borderId="3" xfId="0" applyFont="1" applyBorder="1" applyAlignment="1">
      <alignment horizontal="left"/>
    </xf>
    <xf numFmtId="0" fontId="2" fillId="0" borderId="2"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left" vertical="top" wrapText="1"/>
    </xf>
    <xf numFmtId="0" fontId="2" fillId="0" borderId="6" xfId="0" applyFont="1" applyBorder="1" applyAlignment="1">
      <alignment horizontal="left" vertical="top" wrapText="1"/>
    </xf>
    <xf numFmtId="0" fontId="2" fillId="0" borderId="7" xfId="0" applyFont="1" applyBorder="1" applyAlignment="1">
      <alignment horizontal="left" vertical="top" wrapText="1"/>
    </xf>
    <xf numFmtId="0" fontId="2" fillId="0" borderId="3" xfId="0" applyFont="1" applyBorder="1" applyAlignment="1">
      <alignment horizontal="center"/>
    </xf>
    <xf numFmtId="0" fontId="2" fillId="0" borderId="1" xfId="0" applyFont="1" applyBorder="1" applyAlignment="1">
      <alignment horizontal="left"/>
    </xf>
    <xf numFmtId="0" fontId="2" fillId="0" borderId="1" xfId="0" applyFont="1" applyBorder="1" applyAlignment="1">
      <alignment horizontal="left" vertical="top" wrapText="1"/>
    </xf>
    <xf numFmtId="0" fontId="2" fillId="0" borderId="0" xfId="0" applyFont="1"/>
    <xf numFmtId="0" fontId="2" fillId="0" borderId="1" xfId="0" applyFont="1" applyBorder="1"/>
    <xf numFmtId="0" fontId="2" fillId="0" borderId="1" xfId="0" applyFont="1" applyBorder="1" applyAlignment="1">
      <alignment horizontal="center"/>
    </xf>
    <xf numFmtId="0" fontId="5" fillId="0" borderId="1" xfId="0" applyFont="1" applyBorder="1"/>
    <xf numFmtId="0" fontId="5" fillId="8" borderId="1" xfId="0" applyFont="1" applyFill="1" applyBorder="1"/>
    <xf numFmtId="0" fontId="5" fillId="8" borderId="1" xfId="0" applyFont="1" applyFill="1" applyBorder="1" applyAlignment="1">
      <alignment horizontal="center"/>
    </xf>
    <xf numFmtId="0" fontId="2" fillId="0" borderId="1" xfId="0" applyNumberFormat="1" applyFont="1" applyBorder="1"/>
    <xf numFmtId="0" fontId="5" fillId="7" borderId="1" xfId="0" applyFont="1" applyFill="1" applyBorder="1"/>
    <xf numFmtId="0" fontId="5" fillId="13" borderId="1" xfId="0" applyFont="1" applyFill="1" applyBorder="1"/>
    <xf numFmtId="0" fontId="5" fillId="14" borderId="1" xfId="0" applyFont="1" applyFill="1" applyBorder="1"/>
    <xf numFmtId="0" fontId="5" fillId="0" borderId="1" xfId="0" applyFont="1" applyBorder="1" applyAlignment="1">
      <alignment horizontal="center"/>
    </xf>
    <xf numFmtId="0" fontId="3" fillId="0" borderId="0" xfId="0" applyFont="1" applyAlignment="1">
      <alignment vertical="center"/>
    </xf>
    <xf numFmtId="0" fontId="8" fillId="0" borderId="0" xfId="0" applyFont="1" applyAlignment="1">
      <alignment vertical="center"/>
    </xf>
    <xf numFmtId="0" fontId="8" fillId="10" borderId="1" xfId="0" applyFont="1" applyFill="1" applyBorder="1" applyAlignment="1">
      <alignment horizontal="center" vertical="center" wrapText="1"/>
    </xf>
    <xf numFmtId="0" fontId="8" fillId="10" borderId="1" xfId="0" applyFont="1" applyFill="1" applyBorder="1" applyAlignment="1">
      <alignment horizontal="center" vertical="center"/>
    </xf>
    <xf numFmtId="0" fontId="8" fillId="8" borderId="1" xfId="0" applyFont="1" applyFill="1" applyBorder="1" applyAlignment="1">
      <alignment horizontal="center" vertical="center"/>
    </xf>
    <xf numFmtId="0" fontId="8" fillId="18" borderId="1" xfId="0" applyFont="1" applyFill="1" applyBorder="1" applyAlignment="1">
      <alignment horizontal="center" vertical="center" wrapText="1"/>
    </xf>
    <xf numFmtId="0" fontId="8" fillId="18" borderId="1" xfId="0" applyFont="1" applyFill="1" applyBorder="1" applyAlignment="1">
      <alignment horizontal="center" vertical="center"/>
    </xf>
    <xf numFmtId="0" fontId="8" fillId="19" borderId="1" xfId="0" applyFont="1" applyFill="1" applyBorder="1" applyAlignment="1" applyProtection="1">
      <alignment horizontal="center" vertical="center"/>
      <protection locked="0"/>
    </xf>
    <xf numFmtId="0" fontId="8" fillId="19" borderId="1" xfId="0" applyFont="1" applyFill="1" applyBorder="1" applyAlignment="1">
      <alignment horizontal="center" vertical="center"/>
    </xf>
    <xf numFmtId="0" fontId="8" fillId="20" borderId="1" xfId="0" applyFont="1" applyFill="1" applyBorder="1" applyAlignment="1">
      <alignment horizontal="center" vertical="center"/>
    </xf>
    <xf numFmtId="0" fontId="9" fillId="0" borderId="1" xfId="0" applyFont="1" applyBorder="1" applyAlignment="1">
      <alignment horizontal="center" vertical="center"/>
    </xf>
    <xf numFmtId="0" fontId="10" fillId="0" borderId="1" xfId="0" applyFont="1" applyBorder="1" applyAlignment="1">
      <alignment horizontal="center" vertical="center"/>
    </xf>
    <xf numFmtId="0" fontId="9" fillId="0" borderId="0" xfId="0" applyFont="1" applyAlignment="1">
      <alignment horizontal="center" vertical="center"/>
    </xf>
    <xf numFmtId="0" fontId="10" fillId="0" borderId="0" xfId="0" applyFont="1" applyAlignment="1">
      <alignment horizontal="center" vertical="center"/>
    </xf>
    <xf numFmtId="0" fontId="10" fillId="0" borderId="1" xfId="0" applyFont="1" applyFill="1" applyBorder="1" applyAlignment="1">
      <alignment horizontal="center" vertical="center"/>
    </xf>
    <xf numFmtId="0" fontId="8" fillId="0" borderId="0" xfId="0" applyFont="1" applyFill="1" applyAlignment="1">
      <alignment vertical="center"/>
    </xf>
    <xf numFmtId="0" fontId="4" fillId="0" borderId="0" xfId="0" applyFont="1"/>
    <xf numFmtId="0" fontId="8" fillId="14" borderId="1" xfId="0" applyFont="1" applyFill="1" applyBorder="1" applyAlignment="1">
      <alignment vertical="center"/>
    </xf>
    <xf numFmtId="0" fontId="10" fillId="21" borderId="1" xfId="0" applyFont="1" applyFill="1" applyBorder="1" applyAlignment="1">
      <alignment horizontal="center" vertical="center"/>
    </xf>
    <xf numFmtId="0" fontId="3" fillId="0" borderId="1" xfId="0" applyFont="1" applyBorder="1" applyAlignment="1">
      <alignment vertical="center"/>
    </xf>
    <xf numFmtId="0" fontId="11" fillId="0" borderId="0" xfId="0" applyFont="1" applyAlignment="1">
      <alignment horizontal="left" vertical="center"/>
    </xf>
    <xf numFmtId="0" fontId="10" fillId="0" borderId="0" xfId="0" applyFont="1" applyFill="1" applyAlignment="1">
      <alignment horizontal="center" vertical="center"/>
    </xf>
    <xf numFmtId="0" fontId="3" fillId="10" borderId="8" xfId="0" applyFont="1" applyFill="1" applyBorder="1" applyAlignment="1">
      <alignment horizontal="center" vertical="center"/>
    </xf>
    <xf numFmtId="0" fontId="3" fillId="10" borderId="1" xfId="0" applyFont="1" applyFill="1" applyBorder="1" applyAlignment="1">
      <alignment horizontal="center" vertical="center"/>
    </xf>
    <xf numFmtId="0" fontId="3" fillId="22" borderId="8" xfId="0" applyFont="1" applyFill="1" applyBorder="1" applyAlignment="1">
      <alignment horizontal="center" vertical="center"/>
    </xf>
    <xf numFmtId="0" fontId="3" fillId="23" borderId="1" xfId="0" applyFont="1" applyFill="1" applyBorder="1" applyAlignment="1">
      <alignment horizontal="center" vertical="center"/>
    </xf>
    <xf numFmtId="0" fontId="3" fillId="20" borderId="8" xfId="0" applyFont="1" applyFill="1" applyBorder="1" applyAlignment="1">
      <alignment horizontal="center" vertical="center"/>
    </xf>
    <xf numFmtId="0" fontId="3" fillId="24" borderId="1" xfId="0" applyFont="1" applyFill="1" applyBorder="1" applyAlignment="1">
      <alignment horizontal="center" vertical="center"/>
    </xf>
    <xf numFmtId="0" fontId="3" fillId="0" borderId="0" xfId="0" applyFont="1" applyFill="1" applyAlignment="1">
      <alignment horizontal="center" vertical="center"/>
    </xf>
    <xf numFmtId="0" fontId="3" fillId="25" borderId="1" xfId="0" applyFont="1" applyFill="1" applyBorder="1" applyAlignment="1">
      <alignment horizontal="center" vertical="center"/>
    </xf>
    <xf numFmtId="0" fontId="12" fillId="0" borderId="0" xfId="0" applyFont="1" applyFill="1" applyAlignment="1">
      <alignment horizontal="center" vertical="center"/>
    </xf>
    <xf numFmtId="0" fontId="12" fillId="25" borderId="1" xfId="0" applyFont="1" applyFill="1" applyBorder="1" applyAlignment="1">
      <alignment horizontal="center" vertical="center"/>
    </xf>
    <xf numFmtId="0" fontId="8" fillId="0" borderId="0" xfId="0" applyFont="1"/>
    <xf numFmtId="0" fontId="3" fillId="0" borderId="0" xfId="0" applyFont="1"/>
    <xf numFmtId="0" fontId="10" fillId="8" borderId="1" xfId="0" applyFont="1" applyFill="1" applyBorder="1" applyAlignment="1">
      <alignment horizontal="center" vertical="center"/>
    </xf>
    <xf numFmtId="0" fontId="10" fillId="7" borderId="1" xfId="0" applyFont="1" applyFill="1" applyBorder="1" applyAlignment="1">
      <alignment horizontal="center" vertical="center"/>
    </xf>
    <xf numFmtId="0" fontId="10" fillId="13" borderId="1" xfId="0" applyFont="1" applyFill="1" applyBorder="1" applyAlignment="1">
      <alignment horizontal="center" vertical="center"/>
    </xf>
    <xf numFmtId="0" fontId="3" fillId="26" borderId="8" xfId="0" applyFont="1" applyFill="1" applyBorder="1" applyAlignment="1">
      <alignment horizontal="center" vertical="center"/>
    </xf>
    <xf numFmtId="0" fontId="3" fillId="21" borderId="8" xfId="0" applyFont="1" applyFill="1" applyBorder="1" applyAlignment="1">
      <alignment horizontal="center" vertical="center"/>
    </xf>
    <xf numFmtId="0" fontId="3" fillId="0" borderId="0" xfId="0" applyFont="1" applyAlignment="1">
      <alignment horizontal="left" vertical="center"/>
    </xf>
    <xf numFmtId="176" fontId="3" fillId="0" borderId="0" xfId="0" applyNumberFormat="1" applyFont="1" applyAlignment="1">
      <alignment vertical="center"/>
    </xf>
    <xf numFmtId="0" fontId="3" fillId="0" borderId="0" xfId="0" applyFont="1" applyFill="1" applyAlignment="1">
      <alignment vertical="center"/>
    </xf>
    <xf numFmtId="0" fontId="8" fillId="10" borderId="1" xfId="0" applyFont="1" applyFill="1" applyBorder="1" applyAlignment="1">
      <alignment horizontal="left" vertical="center"/>
    </xf>
    <xf numFmtId="0" fontId="8" fillId="8" borderId="1" xfId="0" applyFont="1" applyFill="1" applyBorder="1" applyAlignment="1">
      <alignment horizontal="center" vertical="center" wrapText="1"/>
    </xf>
    <xf numFmtId="0" fontId="8" fillId="18" borderId="1" xfId="0" applyFont="1" applyFill="1" applyBorder="1" applyAlignment="1">
      <alignment horizontal="left" vertical="center"/>
    </xf>
    <xf numFmtId="0" fontId="8" fillId="19" borderId="1" xfId="0" applyFont="1" applyFill="1" applyBorder="1" applyAlignment="1">
      <alignment horizontal="left" vertical="center"/>
    </xf>
    <xf numFmtId="0" fontId="9" fillId="0" borderId="1" xfId="0" applyFont="1" applyBorder="1" applyAlignment="1">
      <alignment horizontal="left" vertical="center"/>
    </xf>
    <xf numFmtId="0" fontId="3" fillId="0" borderId="1" xfId="0" applyNumberFormat="1" applyFont="1" applyBorder="1" applyAlignment="1">
      <alignment horizontal="center" vertical="center"/>
    </xf>
    <xf numFmtId="0" fontId="9" fillId="0" borderId="0" xfId="0" applyFont="1" applyAlignment="1">
      <alignment horizontal="left" vertical="center"/>
    </xf>
    <xf numFmtId="0" fontId="3" fillId="0" borderId="0" xfId="0" applyNumberFormat="1" applyFont="1" applyAlignment="1">
      <alignment horizontal="center" vertical="center"/>
    </xf>
    <xf numFmtId="0" fontId="3" fillId="0" borderId="0" xfId="0" applyNumberFormat="1" applyFont="1" applyAlignment="1">
      <alignment vertical="center"/>
    </xf>
    <xf numFmtId="0" fontId="10" fillId="8" borderId="1" xfId="0" applyFont="1" applyFill="1" applyBorder="1" applyAlignment="1">
      <alignment horizontal="center" vertical="center" wrapText="1"/>
    </xf>
    <xf numFmtId="176" fontId="8" fillId="8" borderId="1" xfId="0" applyNumberFormat="1" applyFont="1" applyFill="1" applyBorder="1" applyAlignment="1">
      <alignment horizontal="center" vertical="center" wrapText="1"/>
    </xf>
    <xf numFmtId="176" fontId="8" fillId="19" borderId="1" xfId="0" applyNumberFormat="1" applyFont="1" applyFill="1" applyBorder="1" applyAlignment="1" applyProtection="1">
      <alignment horizontal="center" vertical="center"/>
      <protection locked="0"/>
    </xf>
    <xf numFmtId="0" fontId="3" fillId="0" borderId="1" xfId="0" applyNumberFormat="1" applyFont="1" applyBorder="1" applyAlignment="1">
      <alignment vertical="center"/>
    </xf>
    <xf numFmtId="0" fontId="8" fillId="0" borderId="1" xfId="0" applyFont="1" applyFill="1" applyBorder="1" applyAlignment="1">
      <alignment vertical="center"/>
    </xf>
    <xf numFmtId="0" fontId="13" fillId="10" borderId="8" xfId="0" applyFont="1" applyFill="1" applyBorder="1" applyAlignment="1">
      <alignment horizontal="center" vertical="center"/>
    </xf>
    <xf numFmtId="0" fontId="13" fillId="10" borderId="1" xfId="0" applyFont="1" applyFill="1" applyBorder="1" applyAlignment="1">
      <alignment horizontal="center" vertical="center"/>
    </xf>
    <xf numFmtId="0" fontId="14" fillId="26" borderId="8" xfId="0" applyFont="1" applyFill="1" applyBorder="1" applyAlignment="1">
      <alignment horizontal="center" vertical="center"/>
    </xf>
    <xf numFmtId="0" fontId="14" fillId="22" borderId="1" xfId="0" applyFont="1" applyFill="1" applyBorder="1" applyAlignment="1">
      <alignment horizontal="center" vertical="center"/>
    </xf>
    <xf numFmtId="0" fontId="14" fillId="21" borderId="8" xfId="0" applyFont="1" applyFill="1" applyBorder="1" applyAlignment="1">
      <alignment horizontal="center" vertical="center"/>
    </xf>
    <xf numFmtId="0" fontId="14" fillId="20" borderId="1" xfId="0" applyFont="1" applyFill="1" applyBorder="1" applyAlignment="1">
      <alignment horizontal="center" vertical="center"/>
    </xf>
    <xf numFmtId="0" fontId="9" fillId="0" borderId="0" xfId="0" applyFont="1" applyFill="1" applyAlignment="1">
      <alignment horizontal="center" vertical="center"/>
    </xf>
    <xf numFmtId="0" fontId="9" fillId="4" borderId="0" xfId="0" applyFont="1" applyFill="1" applyAlignment="1">
      <alignment horizontal="center" vertical="center"/>
    </xf>
    <xf numFmtId="0" fontId="12" fillId="4" borderId="0" xfId="0" applyFont="1" applyFill="1" applyAlignment="1">
      <alignment horizontal="center" vertical="center"/>
    </xf>
    <xf numFmtId="0" fontId="15" fillId="0" borderId="0" xfId="0" applyFont="1" applyFill="1" applyAlignment="1">
      <alignment horizontal="center" vertical="center"/>
    </xf>
    <xf numFmtId="0" fontId="3" fillId="0" borderId="0" xfId="0" applyFont="1" applyFill="1" applyBorder="1" applyAlignment="1">
      <alignment vertical="center"/>
    </xf>
    <xf numFmtId="0" fontId="3" fillId="0" borderId="1" xfId="0" applyFont="1" applyBorder="1" applyAlignment="1">
      <alignment horizontal="center" vertical="center"/>
    </xf>
    <xf numFmtId="0" fontId="3" fillId="0" borderId="0" xfId="0" applyFont="1" applyAlignment="1">
      <alignment horizontal="center" vertical="center"/>
    </xf>
    <xf numFmtId="0" fontId="9" fillId="0" borderId="1" xfId="0" applyFont="1" applyFill="1" applyBorder="1" applyAlignment="1">
      <alignment horizontal="center" vertical="center"/>
    </xf>
    <xf numFmtId="0" fontId="10" fillId="14" borderId="1" xfId="0" applyFont="1" applyFill="1" applyBorder="1" applyAlignment="1">
      <alignment horizontal="center" vertical="center"/>
    </xf>
    <xf numFmtId="176" fontId="10" fillId="14" borderId="1" xfId="0" applyNumberFormat="1" applyFont="1" applyFill="1" applyBorder="1" applyAlignment="1">
      <alignment horizontal="center" vertical="center"/>
    </xf>
    <xf numFmtId="0" fontId="8" fillId="14" borderId="1" xfId="0" applyFont="1" applyFill="1" applyBorder="1" applyAlignment="1">
      <alignment horizontal="center" vertical="center"/>
    </xf>
    <xf numFmtId="0" fontId="8" fillId="14" borderId="2" xfId="0" applyFont="1" applyFill="1" applyBorder="1" applyAlignment="1">
      <alignment horizontal="center" vertical="center"/>
    </xf>
    <xf numFmtId="176" fontId="10" fillId="21" borderId="1" xfId="0" applyNumberFormat="1" applyFont="1" applyFill="1" applyBorder="1" applyAlignment="1">
      <alignment horizontal="center" vertical="center"/>
    </xf>
    <xf numFmtId="0" fontId="10" fillId="21" borderId="2" xfId="0" applyFont="1" applyFill="1" applyBorder="1" applyAlignment="1">
      <alignment horizontal="center" vertical="center"/>
    </xf>
    <xf numFmtId="176" fontId="3" fillId="0" borderId="1" xfId="0" applyNumberFormat="1" applyFont="1" applyBorder="1" applyAlignment="1">
      <alignment horizontal="center" vertical="center"/>
    </xf>
    <xf numFmtId="176" fontId="3" fillId="0" borderId="1" xfId="0" applyNumberFormat="1" applyFont="1" applyBorder="1" applyAlignment="1">
      <alignment vertical="center"/>
    </xf>
    <xf numFmtId="176" fontId="3" fillId="0" borderId="0" xfId="0" applyNumberFormat="1" applyFont="1" applyAlignment="1">
      <alignment horizontal="center" vertical="center"/>
    </xf>
    <xf numFmtId="0" fontId="8" fillId="14" borderId="2" xfId="0" applyFont="1" applyFill="1" applyBorder="1" applyAlignment="1">
      <alignment vertical="center"/>
    </xf>
    <xf numFmtId="0" fontId="8" fillId="0" borderId="0" xfId="0" applyFont="1" applyFill="1" applyBorder="1" applyAlignment="1">
      <alignment vertical="center"/>
    </xf>
    <xf numFmtId="0" fontId="8" fillId="14" borderId="4" xfId="0" applyFont="1" applyFill="1" applyBorder="1" applyAlignment="1">
      <alignment horizontal="center" vertical="center"/>
    </xf>
    <xf numFmtId="0" fontId="8" fillId="14" borderId="3" xfId="0" applyFont="1" applyFill="1" applyBorder="1" applyAlignment="1">
      <alignment horizontal="center" vertical="center"/>
    </xf>
    <xf numFmtId="0" fontId="10" fillId="21" borderId="4" xfId="0" applyFont="1" applyFill="1" applyBorder="1" applyAlignment="1">
      <alignment horizontal="center" vertical="center"/>
    </xf>
    <xf numFmtId="0" fontId="10" fillId="21" borderId="3" xfId="0" applyFont="1" applyFill="1" applyBorder="1" applyAlignment="1">
      <alignment horizontal="center" vertical="center"/>
    </xf>
    <xf numFmtId="0" fontId="10" fillId="0" borderId="0" xfId="0" applyFont="1" applyFill="1" applyBorder="1" applyAlignment="1">
      <alignment horizontal="center" vertical="center"/>
    </xf>
    <xf numFmtId="0" fontId="1" fillId="0" borderId="0" xfId="0" applyFont="1" applyAlignment="1">
      <alignment vertical="center"/>
    </xf>
    <xf numFmtId="0" fontId="0" fillId="0" borderId="0" xfId="0" applyAlignment="1">
      <alignment vertical="center"/>
    </xf>
    <xf numFmtId="0" fontId="8" fillId="0" borderId="1" xfId="0" applyFont="1" applyFill="1" applyBorder="1" applyAlignment="1">
      <alignment horizontal="center" vertical="center"/>
    </xf>
    <xf numFmtId="0" fontId="8" fillId="23" borderId="1" xfId="0" applyFont="1" applyFill="1" applyBorder="1" applyAlignment="1">
      <alignment horizontal="center" vertical="center"/>
    </xf>
    <xf numFmtId="0" fontId="8" fillId="26" borderId="1" xfId="0" applyFont="1" applyFill="1" applyBorder="1" applyAlignment="1">
      <alignment horizontal="center" vertical="center"/>
    </xf>
    <xf numFmtId="0" fontId="8" fillId="24" borderId="1" xfId="0" applyFont="1" applyFill="1" applyBorder="1" applyAlignment="1">
      <alignment horizontal="center" vertical="center"/>
    </xf>
    <xf numFmtId="0" fontId="8" fillId="27" borderId="8" xfId="0" applyFont="1" applyFill="1" applyBorder="1" applyAlignment="1">
      <alignment horizontal="center" vertical="center"/>
    </xf>
    <xf numFmtId="0" fontId="8" fillId="21" borderId="1" xfId="0" applyFont="1" applyFill="1" applyBorder="1" applyAlignment="1">
      <alignment horizontal="center" vertical="top"/>
    </xf>
    <xf numFmtId="0" fontId="8" fillId="0" borderId="0" xfId="0" applyFont="1" applyAlignment="1">
      <alignment horizontal="center" vertical="center"/>
    </xf>
    <xf numFmtId="0" fontId="8" fillId="0" borderId="1" xfId="0" applyFont="1" applyFill="1" applyBorder="1" applyAlignment="1">
      <alignment horizontal="center" vertical="top"/>
    </xf>
    <xf numFmtId="0" fontId="10" fillId="10" borderId="1" xfId="0" applyFont="1" applyFill="1" applyBorder="1" applyAlignment="1">
      <alignment horizontal="center" vertical="center"/>
    </xf>
    <xf numFmtId="0" fontId="10" fillId="23" borderId="1" xfId="0" applyFont="1" applyFill="1" applyBorder="1" applyAlignment="1">
      <alignment horizontal="center" vertical="center"/>
    </xf>
    <xf numFmtId="0" fontId="10" fillId="24" borderId="1" xfId="0" applyFont="1" applyFill="1" applyBorder="1" applyAlignment="1">
      <alignment horizontal="center" vertical="center"/>
    </xf>
    <xf numFmtId="0" fontId="5" fillId="9" borderId="1" xfId="0" applyFont="1" applyFill="1" applyBorder="1"/>
    <xf numFmtId="10" fontId="2" fillId="0" borderId="1" xfId="0" applyNumberFormat="1" applyFont="1" applyBorder="1"/>
    <xf numFmtId="0" fontId="2" fillId="14" borderId="1" xfId="0" applyFont="1" applyFill="1" applyBorder="1"/>
    <xf numFmtId="0" fontId="5" fillId="0" borderId="0" xfId="0" applyFont="1"/>
    <xf numFmtId="0" fontId="4" fillId="9" borderId="1" xfId="0" applyFont="1" applyFill="1" applyBorder="1"/>
    <xf numFmtId="0" fontId="0" fillId="0" borderId="9" xfId="0" applyBorder="1"/>
    <xf numFmtId="0" fontId="0" fillId="0" borderId="1" xfId="0" applyBorder="1"/>
    <xf numFmtId="0" fontId="0" fillId="0" borderId="7" xfId="0" applyBorder="1"/>
    <xf numFmtId="0" fontId="0" fillId="0" borderId="10" xfId="0" applyBorder="1" applyAlignment="1">
      <alignment horizontal="center" vertical="center"/>
    </xf>
    <xf numFmtId="0" fontId="0" fillId="0" borderId="11" xfId="0" applyBorder="1" applyAlignment="1">
      <alignment horizontal="center" vertical="center"/>
    </xf>
    <xf numFmtId="0" fontId="0" fillId="0" borderId="9" xfId="0" applyBorder="1" applyAlignment="1">
      <alignment horizontal="center" vertical="center"/>
    </xf>
    <xf numFmtId="0" fontId="0" fillId="0" borderId="12" xfId="0" applyBorder="1" applyAlignment="1">
      <alignment horizontal="center" vertical="center"/>
    </xf>
  </cellXfs>
  <cellStyles count="53">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着色 5 2" xfId="47"/>
    <cellStyle name="40% - 强调文字颜色 6" xfId="48" builtinId="51"/>
    <cellStyle name="60% - 强调文字颜色 6" xfId="49" builtinId="52"/>
    <cellStyle name="常规 2" xfId="50"/>
    <cellStyle name="常规 3" xfId="51"/>
    <cellStyle name="常规 4" xfId="52"/>
  </cellStyles>
  <dxfs count="1">
    <dxf>
      <font>
        <color rgb="FF9C0006"/>
      </font>
      <fill>
        <patternFill patternType="solid">
          <bgColor rgb="FFFFC7CE"/>
        </patternFill>
      </fill>
    </dxf>
  </dxfs>
  <tableStyles count="0" defaultTableStyle="TableStyleMedium2" defaultPivotStyle="PivotStyleLight16"/>
  <colors>
    <mruColors>
      <color rgb="00FF00FF"/>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0" Type="http://schemas.openxmlformats.org/officeDocument/2006/relationships/sharedStrings" Target="sharedStrings.xml"/><Relationship Id="rId2" Type="http://schemas.openxmlformats.org/officeDocument/2006/relationships/worksheet" Target="worksheets/sheet2.xml"/><Relationship Id="rId19" Type="http://schemas.openxmlformats.org/officeDocument/2006/relationships/styles" Target="styles.xml"/><Relationship Id="rId18" Type="http://schemas.openxmlformats.org/officeDocument/2006/relationships/theme" Target="theme/theme1.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5" Type="http://schemas.openxmlformats.org/officeDocument/2006/relationships/image" Target="../media/image5.png"/><Relationship Id="rId4" Type="http://schemas.openxmlformats.org/officeDocument/2006/relationships/image" Target="../media/image4.jpeg"/><Relationship Id="rId3" Type="http://schemas.openxmlformats.org/officeDocument/2006/relationships/image" Target="../media/image3.jpeg"/><Relationship Id="rId2" Type="http://schemas.openxmlformats.org/officeDocument/2006/relationships/image" Target="../media/image2.jpeg"/><Relationship Id="rId1" Type="http://schemas.openxmlformats.org/officeDocument/2006/relationships/image" Target="../media/image1.GIF"/></Relationships>
</file>

<file path=xl/drawings/_rels/drawing2.xml.rels><?xml version="1.0" encoding="UTF-8" standalone="yes"?>
<Relationships xmlns="http://schemas.openxmlformats.org/package/2006/relationships"><Relationship Id="rId9" Type="http://schemas.openxmlformats.org/officeDocument/2006/relationships/image" Target="../media/image14.png"/><Relationship Id="rId8" Type="http://schemas.openxmlformats.org/officeDocument/2006/relationships/image" Target="../media/image13.png"/><Relationship Id="rId7" Type="http://schemas.openxmlformats.org/officeDocument/2006/relationships/image" Target="../media/image12.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6" Type="http://schemas.openxmlformats.org/officeDocument/2006/relationships/image" Target="../media/image21.png"/><Relationship Id="rId15" Type="http://schemas.openxmlformats.org/officeDocument/2006/relationships/image" Target="../media/image20.png"/><Relationship Id="rId14" Type="http://schemas.openxmlformats.org/officeDocument/2006/relationships/image" Target="../media/image19.png"/><Relationship Id="rId13" Type="http://schemas.openxmlformats.org/officeDocument/2006/relationships/image" Target="../media/image18.png"/><Relationship Id="rId12" Type="http://schemas.openxmlformats.org/officeDocument/2006/relationships/image" Target="../media/image17.png"/><Relationship Id="rId11" Type="http://schemas.openxmlformats.org/officeDocument/2006/relationships/image" Target="../media/image16.png"/><Relationship Id="rId10" Type="http://schemas.openxmlformats.org/officeDocument/2006/relationships/image" Target="../media/image15.png"/><Relationship Id="rId1" Type="http://schemas.openxmlformats.org/officeDocument/2006/relationships/image" Target="../media/image6.png"/></Relationships>
</file>

<file path=xl/drawings/_rels/drawing3.xml.rels><?xml version="1.0" encoding="UTF-8" standalone="yes"?>
<Relationships xmlns="http://schemas.openxmlformats.org/package/2006/relationships"><Relationship Id="rId8" Type="http://schemas.openxmlformats.org/officeDocument/2006/relationships/image" Target="../media/image29.png"/><Relationship Id="rId7" Type="http://schemas.openxmlformats.org/officeDocument/2006/relationships/image" Target="../media/image28.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s>
</file>

<file path=xl/drawings/_rels/drawing4.xml.rels><?xml version="1.0" encoding="UTF-8" standalone="yes"?>
<Relationships xmlns="http://schemas.openxmlformats.org/package/2006/relationships"><Relationship Id="rId9" Type="http://schemas.openxmlformats.org/officeDocument/2006/relationships/image" Target="../media/image38.png"/><Relationship Id="rId8" Type="http://schemas.openxmlformats.org/officeDocument/2006/relationships/image" Target="../media/image37.png"/><Relationship Id="rId7" Type="http://schemas.openxmlformats.org/officeDocument/2006/relationships/image" Target="../media/image36.png"/><Relationship Id="rId6" Type="http://schemas.openxmlformats.org/officeDocument/2006/relationships/image" Target="../media/image35.png"/><Relationship Id="rId5" Type="http://schemas.openxmlformats.org/officeDocument/2006/relationships/image" Target="../media/image34.png"/><Relationship Id="rId4" Type="http://schemas.openxmlformats.org/officeDocument/2006/relationships/image" Target="../media/image33.png"/><Relationship Id="rId36" Type="http://schemas.openxmlformats.org/officeDocument/2006/relationships/image" Target="../media/image65.png"/><Relationship Id="rId35" Type="http://schemas.openxmlformats.org/officeDocument/2006/relationships/image" Target="../media/image64.png"/><Relationship Id="rId34" Type="http://schemas.openxmlformats.org/officeDocument/2006/relationships/image" Target="../media/image63.png"/><Relationship Id="rId33" Type="http://schemas.openxmlformats.org/officeDocument/2006/relationships/image" Target="../media/image62.png"/><Relationship Id="rId32" Type="http://schemas.openxmlformats.org/officeDocument/2006/relationships/image" Target="../media/image61.png"/><Relationship Id="rId31" Type="http://schemas.openxmlformats.org/officeDocument/2006/relationships/image" Target="../media/image60.png"/><Relationship Id="rId30" Type="http://schemas.openxmlformats.org/officeDocument/2006/relationships/image" Target="../media/image59.png"/><Relationship Id="rId3" Type="http://schemas.openxmlformats.org/officeDocument/2006/relationships/image" Target="../media/image32.png"/><Relationship Id="rId29" Type="http://schemas.openxmlformats.org/officeDocument/2006/relationships/image" Target="../media/image58.png"/><Relationship Id="rId28" Type="http://schemas.openxmlformats.org/officeDocument/2006/relationships/image" Target="../media/image57.png"/><Relationship Id="rId27" Type="http://schemas.openxmlformats.org/officeDocument/2006/relationships/image" Target="../media/image56.png"/><Relationship Id="rId26" Type="http://schemas.openxmlformats.org/officeDocument/2006/relationships/image" Target="../media/image55.png"/><Relationship Id="rId25" Type="http://schemas.openxmlformats.org/officeDocument/2006/relationships/image" Target="../media/image54.png"/><Relationship Id="rId24" Type="http://schemas.openxmlformats.org/officeDocument/2006/relationships/image" Target="../media/image53.png"/><Relationship Id="rId23" Type="http://schemas.openxmlformats.org/officeDocument/2006/relationships/image" Target="../media/image52.png"/><Relationship Id="rId22" Type="http://schemas.openxmlformats.org/officeDocument/2006/relationships/image" Target="../media/image51.png"/><Relationship Id="rId21" Type="http://schemas.openxmlformats.org/officeDocument/2006/relationships/image" Target="../media/image50.png"/><Relationship Id="rId20" Type="http://schemas.openxmlformats.org/officeDocument/2006/relationships/image" Target="../media/image49.png"/><Relationship Id="rId2" Type="http://schemas.openxmlformats.org/officeDocument/2006/relationships/image" Target="../media/image31.png"/><Relationship Id="rId19" Type="http://schemas.openxmlformats.org/officeDocument/2006/relationships/image" Target="../media/image48.png"/><Relationship Id="rId18" Type="http://schemas.openxmlformats.org/officeDocument/2006/relationships/image" Target="../media/image47.png"/><Relationship Id="rId17" Type="http://schemas.openxmlformats.org/officeDocument/2006/relationships/image" Target="../media/image46.png"/><Relationship Id="rId16" Type="http://schemas.openxmlformats.org/officeDocument/2006/relationships/image" Target="../media/image45.png"/><Relationship Id="rId15" Type="http://schemas.openxmlformats.org/officeDocument/2006/relationships/image" Target="../media/image44.png"/><Relationship Id="rId14" Type="http://schemas.openxmlformats.org/officeDocument/2006/relationships/image" Target="../media/image43.png"/><Relationship Id="rId13" Type="http://schemas.openxmlformats.org/officeDocument/2006/relationships/image" Target="../media/image42.png"/><Relationship Id="rId12" Type="http://schemas.openxmlformats.org/officeDocument/2006/relationships/image" Target="../media/image41.png"/><Relationship Id="rId11" Type="http://schemas.openxmlformats.org/officeDocument/2006/relationships/image" Target="../media/image40.png"/><Relationship Id="rId10" Type="http://schemas.openxmlformats.org/officeDocument/2006/relationships/image" Target="../media/image39.png"/><Relationship Id="rId1" Type="http://schemas.openxmlformats.org/officeDocument/2006/relationships/image" Target="../media/image30.png"/></Relationships>
</file>

<file path=xl/drawings/_rels/drawing5.xml.rels><?xml version="1.0" encoding="UTF-8" standalone="yes"?>
<Relationships xmlns="http://schemas.openxmlformats.org/package/2006/relationships"><Relationship Id="rId9" Type="http://schemas.openxmlformats.org/officeDocument/2006/relationships/image" Target="../media/image74.png"/><Relationship Id="rId8" Type="http://schemas.openxmlformats.org/officeDocument/2006/relationships/image" Target="../media/image73.png"/><Relationship Id="rId7" Type="http://schemas.openxmlformats.org/officeDocument/2006/relationships/image" Target="../media/image72.png"/><Relationship Id="rId6" Type="http://schemas.openxmlformats.org/officeDocument/2006/relationships/image" Target="../media/image71.png"/><Relationship Id="rId5" Type="http://schemas.openxmlformats.org/officeDocument/2006/relationships/image" Target="../media/image70.png"/><Relationship Id="rId49" Type="http://schemas.openxmlformats.org/officeDocument/2006/relationships/image" Target="../media/image114.png"/><Relationship Id="rId48" Type="http://schemas.openxmlformats.org/officeDocument/2006/relationships/image" Target="../media/image113.png"/><Relationship Id="rId47" Type="http://schemas.openxmlformats.org/officeDocument/2006/relationships/image" Target="../media/image112.png"/><Relationship Id="rId46" Type="http://schemas.openxmlformats.org/officeDocument/2006/relationships/image" Target="../media/image111.png"/><Relationship Id="rId45" Type="http://schemas.openxmlformats.org/officeDocument/2006/relationships/image" Target="../media/image110.png"/><Relationship Id="rId44" Type="http://schemas.openxmlformats.org/officeDocument/2006/relationships/image" Target="../media/image109.png"/><Relationship Id="rId43" Type="http://schemas.openxmlformats.org/officeDocument/2006/relationships/image" Target="../media/image108.png"/><Relationship Id="rId42" Type="http://schemas.openxmlformats.org/officeDocument/2006/relationships/image" Target="../media/image107.png"/><Relationship Id="rId41" Type="http://schemas.openxmlformats.org/officeDocument/2006/relationships/image" Target="../media/image106.png"/><Relationship Id="rId40" Type="http://schemas.openxmlformats.org/officeDocument/2006/relationships/image" Target="../media/image105.png"/><Relationship Id="rId4" Type="http://schemas.openxmlformats.org/officeDocument/2006/relationships/image" Target="../media/image69.png"/><Relationship Id="rId39" Type="http://schemas.openxmlformats.org/officeDocument/2006/relationships/image" Target="../media/image104.png"/><Relationship Id="rId38" Type="http://schemas.openxmlformats.org/officeDocument/2006/relationships/image" Target="../media/image103.png"/><Relationship Id="rId37" Type="http://schemas.openxmlformats.org/officeDocument/2006/relationships/image" Target="../media/image102.png"/><Relationship Id="rId36" Type="http://schemas.openxmlformats.org/officeDocument/2006/relationships/image" Target="../media/image101.png"/><Relationship Id="rId35" Type="http://schemas.openxmlformats.org/officeDocument/2006/relationships/image" Target="../media/image100.png"/><Relationship Id="rId34" Type="http://schemas.openxmlformats.org/officeDocument/2006/relationships/image" Target="../media/image99.png"/><Relationship Id="rId33" Type="http://schemas.openxmlformats.org/officeDocument/2006/relationships/image" Target="../media/image98.png"/><Relationship Id="rId32" Type="http://schemas.openxmlformats.org/officeDocument/2006/relationships/image" Target="../media/image97.png"/><Relationship Id="rId31" Type="http://schemas.openxmlformats.org/officeDocument/2006/relationships/image" Target="../media/image96.png"/><Relationship Id="rId30" Type="http://schemas.openxmlformats.org/officeDocument/2006/relationships/image" Target="../media/image95.png"/><Relationship Id="rId3" Type="http://schemas.openxmlformats.org/officeDocument/2006/relationships/image" Target="../media/image68.png"/><Relationship Id="rId29" Type="http://schemas.openxmlformats.org/officeDocument/2006/relationships/image" Target="../media/image94.png"/><Relationship Id="rId28" Type="http://schemas.openxmlformats.org/officeDocument/2006/relationships/image" Target="../media/image93.png"/><Relationship Id="rId27" Type="http://schemas.openxmlformats.org/officeDocument/2006/relationships/image" Target="../media/image92.png"/><Relationship Id="rId26" Type="http://schemas.openxmlformats.org/officeDocument/2006/relationships/image" Target="../media/image91.png"/><Relationship Id="rId25" Type="http://schemas.openxmlformats.org/officeDocument/2006/relationships/image" Target="../media/image90.png"/><Relationship Id="rId24" Type="http://schemas.openxmlformats.org/officeDocument/2006/relationships/image" Target="../media/image89.png"/><Relationship Id="rId23" Type="http://schemas.openxmlformats.org/officeDocument/2006/relationships/image" Target="../media/image88.png"/><Relationship Id="rId22" Type="http://schemas.openxmlformats.org/officeDocument/2006/relationships/image" Target="../media/image87.png"/><Relationship Id="rId21" Type="http://schemas.openxmlformats.org/officeDocument/2006/relationships/image" Target="../media/image86.png"/><Relationship Id="rId20" Type="http://schemas.openxmlformats.org/officeDocument/2006/relationships/image" Target="../media/image85.png"/><Relationship Id="rId2" Type="http://schemas.openxmlformats.org/officeDocument/2006/relationships/image" Target="../media/image67.png"/><Relationship Id="rId19" Type="http://schemas.openxmlformats.org/officeDocument/2006/relationships/image" Target="../media/image84.png"/><Relationship Id="rId18" Type="http://schemas.openxmlformats.org/officeDocument/2006/relationships/image" Target="../media/image83.png"/><Relationship Id="rId17" Type="http://schemas.openxmlformats.org/officeDocument/2006/relationships/image" Target="../media/image82.png"/><Relationship Id="rId16" Type="http://schemas.openxmlformats.org/officeDocument/2006/relationships/image" Target="../media/image81.png"/><Relationship Id="rId15" Type="http://schemas.openxmlformats.org/officeDocument/2006/relationships/image" Target="../media/image80.png"/><Relationship Id="rId14" Type="http://schemas.openxmlformats.org/officeDocument/2006/relationships/image" Target="../media/image79.png"/><Relationship Id="rId13" Type="http://schemas.openxmlformats.org/officeDocument/2006/relationships/image" Target="../media/image78.png"/><Relationship Id="rId12" Type="http://schemas.openxmlformats.org/officeDocument/2006/relationships/image" Target="../media/image77.png"/><Relationship Id="rId11" Type="http://schemas.openxmlformats.org/officeDocument/2006/relationships/image" Target="../media/image76.png"/><Relationship Id="rId10" Type="http://schemas.openxmlformats.org/officeDocument/2006/relationships/image" Target="../media/image75.png"/><Relationship Id="rId1" Type="http://schemas.openxmlformats.org/officeDocument/2006/relationships/image" Target="../media/image66.png"/></Relationships>
</file>

<file path=xl/drawings/_rels/drawing6.xml.rels><?xml version="1.0" encoding="UTF-8" standalone="yes"?>
<Relationships xmlns="http://schemas.openxmlformats.org/package/2006/relationships"><Relationship Id="rId9" Type="http://schemas.openxmlformats.org/officeDocument/2006/relationships/image" Target="../media/image122.png"/><Relationship Id="rId8" Type="http://schemas.openxmlformats.org/officeDocument/2006/relationships/image" Target="../media/image121.png"/><Relationship Id="rId7" Type="http://schemas.openxmlformats.org/officeDocument/2006/relationships/image" Target="../media/image120.png"/><Relationship Id="rId6" Type="http://schemas.openxmlformats.org/officeDocument/2006/relationships/image" Target="../media/image67.png"/><Relationship Id="rId50" Type="http://schemas.openxmlformats.org/officeDocument/2006/relationships/image" Target="../media/image163.png"/><Relationship Id="rId5" Type="http://schemas.openxmlformats.org/officeDocument/2006/relationships/image" Target="../media/image119.png"/><Relationship Id="rId49" Type="http://schemas.openxmlformats.org/officeDocument/2006/relationships/image" Target="../media/image162.png"/><Relationship Id="rId48" Type="http://schemas.openxmlformats.org/officeDocument/2006/relationships/image" Target="../media/image161.png"/><Relationship Id="rId47" Type="http://schemas.openxmlformats.org/officeDocument/2006/relationships/image" Target="../media/image160.png"/><Relationship Id="rId46" Type="http://schemas.openxmlformats.org/officeDocument/2006/relationships/image" Target="../media/image159.png"/><Relationship Id="rId45" Type="http://schemas.openxmlformats.org/officeDocument/2006/relationships/image" Target="../media/image158.png"/><Relationship Id="rId44" Type="http://schemas.openxmlformats.org/officeDocument/2006/relationships/image" Target="../media/image157.png"/><Relationship Id="rId43" Type="http://schemas.openxmlformats.org/officeDocument/2006/relationships/image" Target="../media/image156.png"/><Relationship Id="rId42" Type="http://schemas.openxmlformats.org/officeDocument/2006/relationships/image" Target="../media/image155.png"/><Relationship Id="rId41" Type="http://schemas.openxmlformats.org/officeDocument/2006/relationships/image" Target="../media/image154.png"/><Relationship Id="rId40" Type="http://schemas.openxmlformats.org/officeDocument/2006/relationships/image" Target="../media/image153.png"/><Relationship Id="rId4" Type="http://schemas.openxmlformats.org/officeDocument/2006/relationships/image" Target="../media/image118.png"/><Relationship Id="rId39" Type="http://schemas.openxmlformats.org/officeDocument/2006/relationships/image" Target="../media/image152.png"/><Relationship Id="rId38" Type="http://schemas.openxmlformats.org/officeDocument/2006/relationships/image" Target="../media/image151.png"/><Relationship Id="rId37" Type="http://schemas.openxmlformats.org/officeDocument/2006/relationships/image" Target="../media/image150.png"/><Relationship Id="rId36" Type="http://schemas.openxmlformats.org/officeDocument/2006/relationships/image" Target="../media/image149.png"/><Relationship Id="rId35" Type="http://schemas.openxmlformats.org/officeDocument/2006/relationships/image" Target="../media/image148.png"/><Relationship Id="rId34" Type="http://schemas.openxmlformats.org/officeDocument/2006/relationships/image" Target="../media/image147.png"/><Relationship Id="rId33" Type="http://schemas.openxmlformats.org/officeDocument/2006/relationships/image" Target="../media/image146.png"/><Relationship Id="rId32" Type="http://schemas.openxmlformats.org/officeDocument/2006/relationships/image" Target="../media/image145.png"/><Relationship Id="rId31" Type="http://schemas.openxmlformats.org/officeDocument/2006/relationships/image" Target="../media/image144.png"/><Relationship Id="rId30" Type="http://schemas.openxmlformats.org/officeDocument/2006/relationships/image" Target="../media/image143.png"/><Relationship Id="rId3" Type="http://schemas.openxmlformats.org/officeDocument/2006/relationships/image" Target="../media/image117.png"/><Relationship Id="rId29" Type="http://schemas.openxmlformats.org/officeDocument/2006/relationships/image" Target="../media/image142.png"/><Relationship Id="rId28" Type="http://schemas.openxmlformats.org/officeDocument/2006/relationships/image" Target="../media/image141.png"/><Relationship Id="rId27" Type="http://schemas.openxmlformats.org/officeDocument/2006/relationships/image" Target="../media/image140.png"/><Relationship Id="rId26" Type="http://schemas.openxmlformats.org/officeDocument/2006/relationships/image" Target="../media/image139.png"/><Relationship Id="rId25" Type="http://schemas.openxmlformats.org/officeDocument/2006/relationships/image" Target="../media/image138.png"/><Relationship Id="rId24" Type="http://schemas.openxmlformats.org/officeDocument/2006/relationships/image" Target="../media/image137.png"/><Relationship Id="rId23" Type="http://schemas.openxmlformats.org/officeDocument/2006/relationships/image" Target="../media/image136.png"/><Relationship Id="rId22" Type="http://schemas.openxmlformats.org/officeDocument/2006/relationships/image" Target="../media/image135.png"/><Relationship Id="rId21" Type="http://schemas.openxmlformats.org/officeDocument/2006/relationships/image" Target="../media/image134.png"/><Relationship Id="rId20" Type="http://schemas.openxmlformats.org/officeDocument/2006/relationships/image" Target="../media/image133.png"/><Relationship Id="rId2" Type="http://schemas.openxmlformats.org/officeDocument/2006/relationships/image" Target="../media/image116.png"/><Relationship Id="rId19" Type="http://schemas.openxmlformats.org/officeDocument/2006/relationships/image" Target="../media/image132.png"/><Relationship Id="rId18" Type="http://schemas.openxmlformats.org/officeDocument/2006/relationships/image" Target="../media/image131.png"/><Relationship Id="rId17" Type="http://schemas.openxmlformats.org/officeDocument/2006/relationships/image" Target="../media/image130.png"/><Relationship Id="rId16" Type="http://schemas.openxmlformats.org/officeDocument/2006/relationships/image" Target="../media/image129.png"/><Relationship Id="rId15" Type="http://schemas.openxmlformats.org/officeDocument/2006/relationships/image" Target="../media/image128.png"/><Relationship Id="rId14" Type="http://schemas.openxmlformats.org/officeDocument/2006/relationships/image" Target="../media/image127.png"/><Relationship Id="rId13" Type="http://schemas.openxmlformats.org/officeDocument/2006/relationships/image" Target="../media/image126.png"/><Relationship Id="rId12" Type="http://schemas.openxmlformats.org/officeDocument/2006/relationships/image" Target="../media/image125.png"/><Relationship Id="rId11" Type="http://schemas.openxmlformats.org/officeDocument/2006/relationships/image" Target="../media/image124.png"/><Relationship Id="rId10" Type="http://schemas.openxmlformats.org/officeDocument/2006/relationships/image" Target="../media/image123.png"/><Relationship Id="rId1" Type="http://schemas.openxmlformats.org/officeDocument/2006/relationships/image" Target="../media/image115.png"/></Relationships>
</file>

<file path=xl/drawings/_rels/drawing7.xml.rels><?xml version="1.0" encoding="UTF-8" standalone="yes"?>
<Relationships xmlns="http://schemas.openxmlformats.org/package/2006/relationships"><Relationship Id="rId2" Type="http://schemas.openxmlformats.org/officeDocument/2006/relationships/image" Target="../media/image165.png"/><Relationship Id="rId1" Type="http://schemas.openxmlformats.org/officeDocument/2006/relationships/image" Target="../media/image164.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390525</xdr:colOff>
      <xdr:row>12</xdr:row>
      <xdr:rowOff>95250</xdr:rowOff>
    </xdr:from>
    <xdr:to>
      <xdr:col>12</xdr:col>
      <xdr:colOff>304800</xdr:colOff>
      <xdr:row>18</xdr:row>
      <xdr:rowOff>166688</xdr:rowOff>
    </xdr:to>
    <xdr:pic>
      <xdr:nvPicPr>
        <xdr:cNvPr id="18" name="图片 17"/>
        <xdr:cNvPicPr>
          <a:picLocks noChangeAspect="1" noChangeArrowheads="1"/>
        </xdr:cNvPicPr>
      </xdr:nvPicPr>
      <xdr:blipFill>
        <a:blip r:embed="rId1" cstate="print">
          <a:extLst>
            <a:ext uri="{28A0092B-C50C-407E-A947-70E740481C1C}">
              <a14:useLocalDpi xmlns:a14="http://schemas.microsoft.com/office/drawing/2010/main" val="0"/>
            </a:ext>
          </a:extLst>
        </a:blip>
        <a:srcRect/>
        <a:stretch>
          <a:fillRect/>
        </a:stretch>
      </xdr:blipFill>
      <xdr:spPr>
        <a:xfrm rot="5400000">
          <a:off x="7317105" y="2388235"/>
          <a:ext cx="1329055" cy="1771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104775</xdr:colOff>
      <xdr:row>13</xdr:row>
      <xdr:rowOff>19050</xdr:rowOff>
    </xdr:from>
    <xdr:to>
      <xdr:col>23</xdr:col>
      <xdr:colOff>590550</xdr:colOff>
      <xdr:row>18</xdr:row>
      <xdr:rowOff>16073</xdr:rowOff>
    </xdr:to>
    <xdr:pic>
      <xdr:nvPicPr>
        <xdr:cNvPr id="19" name="图片 18"/>
        <xdr:cNvPicPr>
          <a:picLocks noChangeAspect="1" noChangeArrowheads="1"/>
        </xdr:cNvPicPr>
      </xdr:nvPicPr>
      <xdr:blipFill>
        <a:blip r:embed="rId2" cstate="print">
          <a:extLst>
            <a:ext uri="{28A0092B-C50C-407E-A947-70E740481C1C}">
              <a14:useLocalDpi xmlns:a14="http://schemas.microsoft.com/office/drawing/2010/main" val="0"/>
            </a:ext>
          </a:extLst>
        </a:blip>
        <a:srcRect/>
        <a:stretch>
          <a:fillRect/>
        </a:stretch>
      </xdr:blipFill>
      <xdr:spPr>
        <a:xfrm>
          <a:off x="15344775" y="2743200"/>
          <a:ext cx="1857375" cy="1044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57150</xdr:colOff>
      <xdr:row>12</xdr:row>
      <xdr:rowOff>190500</xdr:rowOff>
    </xdr:from>
    <xdr:to>
      <xdr:col>17</xdr:col>
      <xdr:colOff>666750</xdr:colOff>
      <xdr:row>18</xdr:row>
      <xdr:rowOff>47625</xdr:rowOff>
    </xdr:to>
    <xdr:pic>
      <xdr:nvPicPr>
        <xdr:cNvPr id="20" name="图片 19"/>
        <xdr:cNvPicPr>
          <a:picLocks noChangeAspect="1" noChangeArrowheads="1"/>
        </xdr:cNvPicPr>
      </xdr:nvPicPr>
      <xdr:blipFill>
        <a:blip r:embed="rId3" cstate="print">
          <a:extLst>
            <a:ext uri="{28A0092B-C50C-407E-A947-70E740481C1C}">
              <a14:useLocalDpi xmlns:a14="http://schemas.microsoft.com/office/drawing/2010/main" val="0"/>
            </a:ext>
          </a:extLst>
        </a:blip>
        <a:srcRect/>
        <a:stretch>
          <a:fillRect/>
        </a:stretch>
      </xdr:blipFill>
      <xdr:spPr>
        <a:xfrm>
          <a:off x="11182350" y="2705100"/>
          <a:ext cx="1981200"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504825</xdr:colOff>
      <xdr:row>12</xdr:row>
      <xdr:rowOff>190500</xdr:rowOff>
    </xdr:from>
    <xdr:to>
      <xdr:col>15</xdr:col>
      <xdr:colOff>0</xdr:colOff>
      <xdr:row>18</xdr:row>
      <xdr:rowOff>90488</xdr:rowOff>
    </xdr:to>
    <xdr:pic>
      <xdr:nvPicPr>
        <xdr:cNvPr id="21" name="图片 20"/>
        <xdr:cNvPicPr>
          <a:picLocks noChangeAspect="1" noChangeArrowheads="1"/>
        </xdr:cNvPicPr>
      </xdr:nvPicPr>
      <xdr:blipFill>
        <a:blip r:embed="rId4" cstate="print">
          <a:extLst>
            <a:ext uri="{28A0092B-C50C-407E-A947-70E740481C1C}">
              <a14:useLocalDpi xmlns:a14="http://schemas.microsoft.com/office/drawing/2010/main" val="0"/>
            </a:ext>
          </a:extLst>
        </a:blip>
        <a:srcRect/>
        <a:stretch>
          <a:fillRect/>
        </a:stretch>
      </xdr:blipFill>
      <xdr:spPr>
        <a:xfrm>
          <a:off x="9067800" y="2705100"/>
          <a:ext cx="2057400" cy="1156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47625</xdr:colOff>
      <xdr:row>12</xdr:row>
      <xdr:rowOff>200025</xdr:rowOff>
    </xdr:from>
    <xdr:to>
      <xdr:col>21</xdr:col>
      <xdr:colOff>57150</xdr:colOff>
      <xdr:row>18</xdr:row>
      <xdr:rowOff>82284</xdr:rowOff>
    </xdr:to>
    <xdr:pic>
      <xdr:nvPicPr>
        <xdr:cNvPr id="22" name="图片 21"/>
        <xdr:cNvPicPr>
          <a:picLocks noChangeAspect="1"/>
        </xdr:cNvPicPr>
      </xdr:nvPicPr>
      <xdr:blipFill>
        <a:blip r:embed="rId5"/>
        <a:stretch>
          <a:fillRect/>
        </a:stretch>
      </xdr:blipFill>
      <xdr:spPr>
        <a:xfrm>
          <a:off x="13230225" y="2714625"/>
          <a:ext cx="2066925" cy="113919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180976</xdr:colOff>
      <xdr:row>3</xdr:row>
      <xdr:rowOff>85725</xdr:rowOff>
    </xdr:from>
    <xdr:to>
      <xdr:col>1</xdr:col>
      <xdr:colOff>468200</xdr:colOff>
      <xdr:row>7</xdr:row>
      <xdr:rowOff>8681</xdr:rowOff>
    </xdr:to>
    <xdr:pic>
      <xdr:nvPicPr>
        <xdr:cNvPr id="39" name="图片 38"/>
        <xdr:cNvPicPr>
          <a:picLocks noChangeAspect="1"/>
        </xdr:cNvPicPr>
      </xdr:nvPicPr>
      <xdr:blipFill>
        <a:blip r:embed="rId1" cstate="print">
          <a:extLst>
            <a:ext uri="{28A0092B-C50C-407E-A947-70E740481C1C}">
              <a14:useLocalDpi xmlns:a14="http://schemas.microsoft.com/office/drawing/2010/main" val="0"/>
            </a:ext>
          </a:extLst>
        </a:blip>
        <a:stretch>
          <a:fillRect/>
        </a:stretch>
      </xdr:blipFill>
      <xdr:spPr>
        <a:xfrm>
          <a:off x="180975" y="714375"/>
          <a:ext cx="972820" cy="760730"/>
        </a:xfrm>
        <a:prstGeom prst="rect">
          <a:avLst/>
        </a:prstGeom>
      </xdr:spPr>
    </xdr:pic>
    <xdr:clientData/>
  </xdr:twoCellAnchor>
  <xdr:twoCellAnchor editAs="oneCell">
    <xdr:from>
      <xdr:col>0</xdr:col>
      <xdr:colOff>266700</xdr:colOff>
      <xdr:row>8</xdr:row>
      <xdr:rowOff>156118</xdr:rowOff>
    </xdr:from>
    <xdr:to>
      <xdr:col>3</xdr:col>
      <xdr:colOff>85725</xdr:colOff>
      <xdr:row>11</xdr:row>
      <xdr:rowOff>142875</xdr:rowOff>
    </xdr:to>
    <xdr:pic>
      <xdr:nvPicPr>
        <xdr:cNvPr id="40" name="图片 39"/>
        <xdr:cNvPicPr>
          <a:picLocks noChangeAspect="1"/>
        </xdr:cNvPicPr>
      </xdr:nvPicPr>
      <xdr:blipFill>
        <a:blip r:embed="rId2" cstate="print">
          <a:extLst>
            <a:ext uri="{28A0092B-C50C-407E-A947-70E740481C1C}">
              <a14:useLocalDpi xmlns:a14="http://schemas.microsoft.com/office/drawing/2010/main" val="0"/>
            </a:ext>
          </a:extLst>
        </a:blip>
        <a:stretch>
          <a:fillRect/>
        </a:stretch>
      </xdr:blipFill>
      <xdr:spPr>
        <a:xfrm>
          <a:off x="266700" y="1831975"/>
          <a:ext cx="1876425" cy="615950"/>
        </a:xfrm>
        <a:prstGeom prst="rect">
          <a:avLst/>
        </a:prstGeom>
      </xdr:spPr>
    </xdr:pic>
    <xdr:clientData/>
  </xdr:twoCellAnchor>
  <xdr:twoCellAnchor editAs="oneCell">
    <xdr:from>
      <xdr:col>1</xdr:col>
      <xdr:colOff>438150</xdr:colOff>
      <xdr:row>4</xdr:row>
      <xdr:rowOff>107902</xdr:rowOff>
    </xdr:from>
    <xdr:to>
      <xdr:col>3</xdr:col>
      <xdr:colOff>638175</xdr:colOff>
      <xdr:row>8</xdr:row>
      <xdr:rowOff>9525</xdr:rowOff>
    </xdr:to>
    <xdr:pic>
      <xdr:nvPicPr>
        <xdr:cNvPr id="41" name="图片 40"/>
        <xdr:cNvPicPr>
          <a:picLocks noChangeAspect="1"/>
        </xdr:cNvPicPr>
      </xdr:nvPicPr>
      <xdr:blipFill>
        <a:blip r:embed="rId3" cstate="print">
          <a:extLst>
            <a:ext uri="{28A0092B-C50C-407E-A947-70E740481C1C}">
              <a14:useLocalDpi xmlns:a14="http://schemas.microsoft.com/office/drawing/2010/main" val="0"/>
            </a:ext>
          </a:extLst>
        </a:blip>
        <a:stretch>
          <a:fillRect/>
        </a:stretch>
      </xdr:blipFill>
      <xdr:spPr>
        <a:xfrm>
          <a:off x="1123950" y="945515"/>
          <a:ext cx="1571625" cy="740410"/>
        </a:xfrm>
        <a:prstGeom prst="rect">
          <a:avLst/>
        </a:prstGeom>
      </xdr:spPr>
    </xdr:pic>
    <xdr:clientData/>
  </xdr:twoCellAnchor>
  <xdr:twoCellAnchor editAs="oneCell">
    <xdr:from>
      <xdr:col>1</xdr:col>
      <xdr:colOff>19050</xdr:colOff>
      <xdr:row>11</xdr:row>
      <xdr:rowOff>183457</xdr:rowOff>
    </xdr:from>
    <xdr:to>
      <xdr:col>3</xdr:col>
      <xdr:colOff>485775</xdr:colOff>
      <xdr:row>15</xdr:row>
      <xdr:rowOff>9525</xdr:rowOff>
    </xdr:to>
    <xdr:pic>
      <xdr:nvPicPr>
        <xdr:cNvPr id="42" name="图片 41"/>
        <xdr:cNvPicPr>
          <a:picLocks noChangeAspect="1"/>
        </xdr:cNvPicPr>
      </xdr:nvPicPr>
      <xdr:blipFill>
        <a:blip r:embed="rId4" cstate="print">
          <a:extLst>
            <a:ext uri="{28A0092B-C50C-407E-A947-70E740481C1C}">
              <a14:useLocalDpi xmlns:a14="http://schemas.microsoft.com/office/drawing/2010/main" val="0"/>
            </a:ext>
          </a:extLst>
        </a:blip>
        <a:stretch>
          <a:fillRect/>
        </a:stretch>
      </xdr:blipFill>
      <xdr:spPr>
        <a:xfrm>
          <a:off x="704850" y="2487930"/>
          <a:ext cx="1838325" cy="664845"/>
        </a:xfrm>
        <a:prstGeom prst="rect">
          <a:avLst/>
        </a:prstGeom>
      </xdr:spPr>
    </xdr:pic>
    <xdr:clientData/>
  </xdr:twoCellAnchor>
  <xdr:twoCellAnchor editAs="oneCell">
    <xdr:from>
      <xdr:col>0</xdr:col>
      <xdr:colOff>447675</xdr:colOff>
      <xdr:row>15</xdr:row>
      <xdr:rowOff>175467</xdr:rowOff>
    </xdr:from>
    <xdr:to>
      <xdr:col>3</xdr:col>
      <xdr:colOff>476250</xdr:colOff>
      <xdr:row>18</xdr:row>
      <xdr:rowOff>209282</xdr:rowOff>
    </xdr:to>
    <xdr:pic>
      <xdr:nvPicPr>
        <xdr:cNvPr id="43" name="图片 42"/>
        <xdr:cNvPicPr>
          <a:picLocks noChangeAspect="1"/>
        </xdr:cNvPicPr>
      </xdr:nvPicPr>
      <xdr:blipFill>
        <a:blip r:embed="rId5" cstate="print">
          <a:extLst>
            <a:ext uri="{28A0092B-C50C-407E-A947-70E740481C1C}">
              <a14:useLocalDpi xmlns:a14="http://schemas.microsoft.com/office/drawing/2010/main" val="0"/>
            </a:ext>
          </a:extLst>
        </a:blip>
        <a:stretch>
          <a:fillRect/>
        </a:stretch>
      </xdr:blipFill>
      <xdr:spPr>
        <a:xfrm>
          <a:off x="447675" y="3318510"/>
          <a:ext cx="2085975" cy="662305"/>
        </a:xfrm>
        <a:prstGeom prst="rect">
          <a:avLst/>
        </a:prstGeom>
      </xdr:spPr>
    </xdr:pic>
    <xdr:clientData/>
  </xdr:twoCellAnchor>
  <xdr:twoCellAnchor editAs="oneCell">
    <xdr:from>
      <xdr:col>0</xdr:col>
      <xdr:colOff>447675</xdr:colOff>
      <xdr:row>21</xdr:row>
      <xdr:rowOff>9526</xdr:rowOff>
    </xdr:from>
    <xdr:to>
      <xdr:col>3</xdr:col>
      <xdr:colOff>400050</xdr:colOff>
      <xdr:row>25</xdr:row>
      <xdr:rowOff>115516</xdr:rowOff>
    </xdr:to>
    <xdr:pic>
      <xdr:nvPicPr>
        <xdr:cNvPr id="44" name="图片 43"/>
        <xdr:cNvPicPr>
          <a:picLocks noChangeAspect="1"/>
        </xdr:cNvPicPr>
      </xdr:nvPicPr>
      <xdr:blipFill>
        <a:blip r:embed="rId6">
          <a:extLst>
            <a:ext uri="{28A0092B-C50C-407E-A947-70E740481C1C}">
              <a14:useLocalDpi xmlns:a14="http://schemas.microsoft.com/office/drawing/2010/main" val="0"/>
            </a:ext>
          </a:extLst>
        </a:blip>
        <a:stretch>
          <a:fillRect/>
        </a:stretch>
      </xdr:blipFill>
      <xdr:spPr>
        <a:xfrm>
          <a:off x="447675" y="4410075"/>
          <a:ext cx="2009775" cy="943610"/>
        </a:xfrm>
        <a:prstGeom prst="rect">
          <a:avLst/>
        </a:prstGeom>
      </xdr:spPr>
    </xdr:pic>
    <xdr:clientData/>
  </xdr:twoCellAnchor>
  <xdr:twoCellAnchor editAs="oneCell">
    <xdr:from>
      <xdr:col>0</xdr:col>
      <xdr:colOff>514350</xdr:colOff>
      <xdr:row>27</xdr:row>
      <xdr:rowOff>112198</xdr:rowOff>
    </xdr:from>
    <xdr:to>
      <xdr:col>3</xdr:col>
      <xdr:colOff>238125</xdr:colOff>
      <xdr:row>30</xdr:row>
      <xdr:rowOff>171450</xdr:rowOff>
    </xdr:to>
    <xdr:pic>
      <xdr:nvPicPr>
        <xdr:cNvPr id="46" name="图片 45"/>
        <xdr:cNvPicPr>
          <a:picLocks noChangeAspect="1"/>
        </xdr:cNvPicPr>
      </xdr:nvPicPr>
      <xdr:blipFill>
        <a:blip r:embed="rId7" cstate="print">
          <a:extLst>
            <a:ext uri="{28A0092B-C50C-407E-A947-70E740481C1C}">
              <a14:useLocalDpi xmlns:a14="http://schemas.microsoft.com/office/drawing/2010/main" val="0"/>
            </a:ext>
          </a:extLst>
        </a:blip>
        <a:stretch>
          <a:fillRect/>
        </a:stretch>
      </xdr:blipFill>
      <xdr:spPr>
        <a:xfrm>
          <a:off x="514350" y="5769610"/>
          <a:ext cx="1781175" cy="688340"/>
        </a:xfrm>
        <a:prstGeom prst="rect">
          <a:avLst/>
        </a:prstGeom>
      </xdr:spPr>
    </xdr:pic>
    <xdr:clientData/>
  </xdr:twoCellAnchor>
  <xdr:twoCellAnchor editAs="oneCell">
    <xdr:from>
      <xdr:col>0</xdr:col>
      <xdr:colOff>333375</xdr:colOff>
      <xdr:row>33</xdr:row>
      <xdr:rowOff>169656</xdr:rowOff>
    </xdr:from>
    <xdr:to>
      <xdr:col>3</xdr:col>
      <xdr:colOff>495957</xdr:colOff>
      <xdr:row>37</xdr:row>
      <xdr:rowOff>66676</xdr:rowOff>
    </xdr:to>
    <xdr:pic>
      <xdr:nvPicPr>
        <xdr:cNvPr id="48" name="图片 47"/>
        <xdr:cNvPicPr>
          <a:picLocks noChangeAspect="1"/>
        </xdr:cNvPicPr>
      </xdr:nvPicPr>
      <xdr:blipFill>
        <a:blip r:embed="rId8">
          <a:extLst>
            <a:ext uri="{28A0092B-C50C-407E-A947-70E740481C1C}">
              <a14:useLocalDpi xmlns:a14="http://schemas.microsoft.com/office/drawing/2010/main" val="0"/>
            </a:ext>
          </a:extLst>
        </a:blip>
        <a:stretch>
          <a:fillRect/>
        </a:stretch>
      </xdr:blipFill>
      <xdr:spPr>
        <a:xfrm>
          <a:off x="333375" y="7084695"/>
          <a:ext cx="2219960" cy="735330"/>
        </a:xfrm>
        <a:prstGeom prst="rect">
          <a:avLst/>
        </a:prstGeom>
      </xdr:spPr>
    </xdr:pic>
    <xdr:clientData/>
  </xdr:twoCellAnchor>
  <xdr:twoCellAnchor editAs="oneCell">
    <xdr:from>
      <xdr:col>0</xdr:col>
      <xdr:colOff>104776</xdr:colOff>
      <xdr:row>45</xdr:row>
      <xdr:rowOff>200888</xdr:rowOff>
    </xdr:from>
    <xdr:to>
      <xdr:col>3</xdr:col>
      <xdr:colOff>581026</xdr:colOff>
      <xdr:row>49</xdr:row>
      <xdr:rowOff>19050</xdr:rowOff>
    </xdr:to>
    <xdr:pic>
      <xdr:nvPicPr>
        <xdr:cNvPr id="49" name="图片 48"/>
        <xdr:cNvPicPr>
          <a:picLocks noChangeAspect="1"/>
        </xdr:cNvPicPr>
      </xdr:nvPicPr>
      <xdr:blipFill>
        <a:blip r:embed="rId9">
          <a:extLst>
            <a:ext uri="{28A0092B-C50C-407E-A947-70E740481C1C}">
              <a14:useLocalDpi xmlns:a14="http://schemas.microsoft.com/office/drawing/2010/main" val="0"/>
            </a:ext>
          </a:extLst>
        </a:blip>
        <a:stretch>
          <a:fillRect/>
        </a:stretch>
      </xdr:blipFill>
      <xdr:spPr>
        <a:xfrm>
          <a:off x="104775" y="9630410"/>
          <a:ext cx="2533650" cy="656590"/>
        </a:xfrm>
        <a:prstGeom prst="rect">
          <a:avLst/>
        </a:prstGeom>
      </xdr:spPr>
    </xdr:pic>
    <xdr:clientData/>
  </xdr:twoCellAnchor>
  <xdr:twoCellAnchor editAs="oneCell">
    <xdr:from>
      <xdr:col>0</xdr:col>
      <xdr:colOff>85725</xdr:colOff>
      <xdr:row>51</xdr:row>
      <xdr:rowOff>142875</xdr:rowOff>
    </xdr:from>
    <xdr:to>
      <xdr:col>3</xdr:col>
      <xdr:colOff>618108</xdr:colOff>
      <xdr:row>55</xdr:row>
      <xdr:rowOff>22008</xdr:rowOff>
    </xdr:to>
    <xdr:pic>
      <xdr:nvPicPr>
        <xdr:cNvPr id="51" name="图片 50"/>
        <xdr:cNvPicPr>
          <a:picLocks noChangeAspect="1"/>
        </xdr:cNvPicPr>
      </xdr:nvPicPr>
      <xdr:blipFill>
        <a:blip r:embed="rId10">
          <a:extLst>
            <a:ext uri="{28A0092B-C50C-407E-A947-70E740481C1C}">
              <a14:useLocalDpi xmlns:a14="http://schemas.microsoft.com/office/drawing/2010/main" val="0"/>
            </a:ext>
          </a:extLst>
        </a:blip>
        <a:stretch>
          <a:fillRect/>
        </a:stretch>
      </xdr:blipFill>
      <xdr:spPr>
        <a:xfrm>
          <a:off x="85725" y="10829925"/>
          <a:ext cx="2589530" cy="716915"/>
        </a:xfrm>
        <a:prstGeom prst="rect">
          <a:avLst/>
        </a:prstGeom>
      </xdr:spPr>
    </xdr:pic>
    <xdr:clientData/>
  </xdr:twoCellAnchor>
  <xdr:twoCellAnchor editAs="oneCell">
    <xdr:from>
      <xdr:col>0</xdr:col>
      <xdr:colOff>133350</xdr:colOff>
      <xdr:row>56</xdr:row>
      <xdr:rowOff>19050</xdr:rowOff>
    </xdr:from>
    <xdr:to>
      <xdr:col>3</xdr:col>
      <xdr:colOff>581025</xdr:colOff>
      <xdr:row>61</xdr:row>
      <xdr:rowOff>148384</xdr:rowOff>
    </xdr:to>
    <xdr:pic>
      <xdr:nvPicPr>
        <xdr:cNvPr id="52" name="图片 51"/>
        <xdr:cNvPicPr>
          <a:picLocks noChangeAspect="1"/>
        </xdr:cNvPicPr>
      </xdr:nvPicPr>
      <xdr:blipFill>
        <a:blip r:embed="rId11">
          <a:extLst>
            <a:ext uri="{28A0092B-C50C-407E-A947-70E740481C1C}">
              <a14:useLocalDpi xmlns:a14="http://schemas.microsoft.com/office/drawing/2010/main" val="0"/>
            </a:ext>
          </a:extLst>
        </a:blip>
        <a:stretch>
          <a:fillRect/>
        </a:stretch>
      </xdr:blipFill>
      <xdr:spPr>
        <a:xfrm>
          <a:off x="133350" y="11753850"/>
          <a:ext cx="2505075" cy="1176655"/>
        </a:xfrm>
        <a:prstGeom prst="rect">
          <a:avLst/>
        </a:prstGeom>
      </xdr:spPr>
    </xdr:pic>
    <xdr:clientData/>
  </xdr:twoCellAnchor>
  <xdr:twoCellAnchor editAs="oneCell">
    <xdr:from>
      <xdr:col>0</xdr:col>
      <xdr:colOff>0</xdr:colOff>
      <xdr:row>62</xdr:row>
      <xdr:rowOff>200025</xdr:rowOff>
    </xdr:from>
    <xdr:to>
      <xdr:col>3</xdr:col>
      <xdr:colOff>677352</xdr:colOff>
      <xdr:row>67</xdr:row>
      <xdr:rowOff>117178</xdr:rowOff>
    </xdr:to>
    <xdr:pic>
      <xdr:nvPicPr>
        <xdr:cNvPr id="53" name="图片 52"/>
        <xdr:cNvPicPr>
          <a:picLocks noChangeAspect="1"/>
        </xdr:cNvPicPr>
      </xdr:nvPicPr>
      <xdr:blipFill>
        <a:blip r:embed="rId12">
          <a:extLst>
            <a:ext uri="{28A0092B-C50C-407E-A947-70E740481C1C}">
              <a14:useLocalDpi xmlns:a14="http://schemas.microsoft.com/office/drawing/2010/main" val="0"/>
            </a:ext>
          </a:extLst>
        </a:blip>
        <a:stretch>
          <a:fillRect/>
        </a:stretch>
      </xdr:blipFill>
      <xdr:spPr>
        <a:xfrm>
          <a:off x="0" y="13192125"/>
          <a:ext cx="2734310" cy="964565"/>
        </a:xfrm>
        <a:prstGeom prst="rect">
          <a:avLst/>
        </a:prstGeom>
      </xdr:spPr>
    </xdr:pic>
    <xdr:clientData/>
  </xdr:twoCellAnchor>
  <xdr:twoCellAnchor editAs="oneCell">
    <xdr:from>
      <xdr:col>0</xdr:col>
      <xdr:colOff>1</xdr:colOff>
      <xdr:row>69</xdr:row>
      <xdr:rowOff>79145</xdr:rowOff>
    </xdr:from>
    <xdr:to>
      <xdr:col>3</xdr:col>
      <xdr:colOff>666751</xdr:colOff>
      <xdr:row>73</xdr:row>
      <xdr:rowOff>158493</xdr:rowOff>
    </xdr:to>
    <xdr:pic>
      <xdr:nvPicPr>
        <xdr:cNvPr id="54" name="图片 53"/>
        <xdr:cNvPicPr>
          <a:picLocks noChangeAspect="1"/>
        </xdr:cNvPicPr>
      </xdr:nvPicPr>
      <xdr:blipFill>
        <a:blip r:embed="rId13">
          <a:extLst>
            <a:ext uri="{28A0092B-C50C-407E-A947-70E740481C1C}">
              <a14:useLocalDpi xmlns:a14="http://schemas.microsoft.com/office/drawing/2010/main" val="0"/>
            </a:ext>
          </a:extLst>
        </a:blip>
        <a:stretch>
          <a:fillRect/>
        </a:stretch>
      </xdr:blipFill>
      <xdr:spPr>
        <a:xfrm>
          <a:off x="0" y="14537690"/>
          <a:ext cx="2724150" cy="917575"/>
        </a:xfrm>
        <a:prstGeom prst="rect">
          <a:avLst/>
        </a:prstGeom>
      </xdr:spPr>
    </xdr:pic>
    <xdr:clientData/>
  </xdr:twoCellAnchor>
  <xdr:twoCellAnchor editAs="oneCell">
    <xdr:from>
      <xdr:col>0</xdr:col>
      <xdr:colOff>142876</xdr:colOff>
      <xdr:row>80</xdr:row>
      <xdr:rowOff>28575</xdr:rowOff>
    </xdr:from>
    <xdr:to>
      <xdr:col>3</xdr:col>
      <xdr:colOff>504826</xdr:colOff>
      <xdr:row>85</xdr:row>
      <xdr:rowOff>204732</xdr:rowOff>
    </xdr:to>
    <xdr:pic>
      <xdr:nvPicPr>
        <xdr:cNvPr id="55" name="图片 54"/>
        <xdr:cNvPicPr>
          <a:picLocks noChangeAspect="1"/>
        </xdr:cNvPicPr>
      </xdr:nvPicPr>
      <xdr:blipFill>
        <a:blip r:embed="rId14">
          <a:extLst>
            <a:ext uri="{28A0092B-C50C-407E-A947-70E740481C1C}">
              <a14:useLocalDpi xmlns:a14="http://schemas.microsoft.com/office/drawing/2010/main" val="0"/>
            </a:ext>
          </a:extLst>
        </a:blip>
        <a:stretch>
          <a:fillRect/>
        </a:stretch>
      </xdr:blipFill>
      <xdr:spPr>
        <a:xfrm>
          <a:off x="142875" y="16792575"/>
          <a:ext cx="2419350" cy="1223645"/>
        </a:xfrm>
        <a:prstGeom prst="rect">
          <a:avLst/>
        </a:prstGeom>
      </xdr:spPr>
    </xdr:pic>
    <xdr:clientData/>
  </xdr:twoCellAnchor>
  <xdr:twoCellAnchor editAs="oneCell">
    <xdr:from>
      <xdr:col>0</xdr:col>
      <xdr:colOff>200025</xdr:colOff>
      <xdr:row>74</xdr:row>
      <xdr:rowOff>11249</xdr:rowOff>
    </xdr:from>
    <xdr:to>
      <xdr:col>3</xdr:col>
      <xdr:colOff>561975</xdr:colOff>
      <xdr:row>80</xdr:row>
      <xdr:rowOff>82123</xdr:rowOff>
    </xdr:to>
    <xdr:pic>
      <xdr:nvPicPr>
        <xdr:cNvPr id="56" name="图片 55"/>
        <xdr:cNvPicPr>
          <a:picLocks noChangeAspect="1"/>
        </xdr:cNvPicPr>
      </xdr:nvPicPr>
      <xdr:blipFill>
        <a:blip r:embed="rId15">
          <a:extLst>
            <a:ext uri="{28A0092B-C50C-407E-A947-70E740481C1C}">
              <a14:useLocalDpi xmlns:a14="http://schemas.microsoft.com/office/drawing/2010/main" val="0"/>
            </a:ext>
          </a:extLst>
        </a:blip>
        <a:stretch>
          <a:fillRect/>
        </a:stretch>
      </xdr:blipFill>
      <xdr:spPr>
        <a:xfrm>
          <a:off x="200025" y="15517495"/>
          <a:ext cx="2419350" cy="1328420"/>
        </a:xfrm>
        <a:prstGeom prst="rect">
          <a:avLst/>
        </a:prstGeom>
      </xdr:spPr>
    </xdr:pic>
    <xdr:clientData/>
  </xdr:twoCellAnchor>
  <xdr:twoCellAnchor editAs="oneCell">
    <xdr:from>
      <xdr:col>0</xdr:col>
      <xdr:colOff>190501</xdr:colOff>
      <xdr:row>39</xdr:row>
      <xdr:rowOff>141487</xdr:rowOff>
    </xdr:from>
    <xdr:to>
      <xdr:col>3</xdr:col>
      <xdr:colOff>670855</xdr:colOff>
      <xdr:row>44</xdr:row>
      <xdr:rowOff>85724</xdr:rowOff>
    </xdr:to>
    <xdr:pic>
      <xdr:nvPicPr>
        <xdr:cNvPr id="57" name="图片 56"/>
        <xdr:cNvPicPr>
          <a:picLocks noChangeAspect="1"/>
        </xdr:cNvPicPr>
      </xdr:nvPicPr>
      <xdr:blipFill>
        <a:blip r:embed="rId16">
          <a:extLst>
            <a:ext uri="{28A0092B-C50C-407E-A947-70E740481C1C}">
              <a14:useLocalDpi xmlns:a14="http://schemas.microsoft.com/office/drawing/2010/main" val="0"/>
            </a:ext>
          </a:extLst>
        </a:blip>
        <a:stretch>
          <a:fillRect/>
        </a:stretch>
      </xdr:blipFill>
      <xdr:spPr>
        <a:xfrm>
          <a:off x="190500" y="8313420"/>
          <a:ext cx="2537460" cy="991870"/>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647700</xdr:colOff>
      <xdr:row>45</xdr:row>
      <xdr:rowOff>47625</xdr:rowOff>
    </xdr:from>
    <xdr:to>
      <xdr:col>1</xdr:col>
      <xdr:colOff>590549</xdr:colOff>
      <xdr:row>49</xdr:row>
      <xdr:rowOff>188078</xdr:rowOff>
    </xdr:to>
    <xdr:pic>
      <xdr:nvPicPr>
        <xdr:cNvPr id="18" name="图片 17"/>
        <xdr:cNvPicPr>
          <a:picLocks noChangeAspect="1"/>
        </xdr:cNvPicPr>
      </xdr:nvPicPr>
      <xdr:blipFill>
        <a:blip r:embed="rId1" cstate="print">
          <a:extLst>
            <a:ext uri="{28A0092B-C50C-407E-A947-70E740481C1C}">
              <a14:useLocalDpi xmlns:a14="http://schemas.microsoft.com/office/drawing/2010/main" val="0"/>
            </a:ext>
          </a:extLst>
        </a:blip>
        <a:stretch>
          <a:fillRect/>
        </a:stretch>
      </xdr:blipFill>
      <xdr:spPr>
        <a:xfrm>
          <a:off x="647700" y="9477375"/>
          <a:ext cx="628015" cy="978535"/>
        </a:xfrm>
        <a:prstGeom prst="rect">
          <a:avLst/>
        </a:prstGeom>
      </xdr:spPr>
    </xdr:pic>
    <xdr:clientData/>
  </xdr:twoCellAnchor>
  <xdr:twoCellAnchor editAs="oneCell">
    <xdr:from>
      <xdr:col>0</xdr:col>
      <xdr:colOff>552450</xdr:colOff>
      <xdr:row>38</xdr:row>
      <xdr:rowOff>200025</xdr:rowOff>
    </xdr:from>
    <xdr:to>
      <xdr:col>2</xdr:col>
      <xdr:colOff>295275</xdr:colOff>
      <xdr:row>43</xdr:row>
      <xdr:rowOff>162427</xdr:rowOff>
    </xdr:to>
    <xdr:pic>
      <xdr:nvPicPr>
        <xdr:cNvPr id="19" name="图片 18"/>
        <xdr:cNvPicPr>
          <a:picLocks noChangeAspect="1"/>
        </xdr:cNvPicPr>
      </xdr:nvPicPr>
      <xdr:blipFill>
        <a:blip r:embed="rId2">
          <a:extLst>
            <a:ext uri="{28A0092B-C50C-407E-A947-70E740481C1C}">
              <a14:useLocalDpi xmlns:a14="http://schemas.microsoft.com/office/drawing/2010/main" val="0"/>
            </a:ext>
          </a:extLst>
        </a:blip>
        <a:stretch>
          <a:fillRect/>
        </a:stretch>
      </xdr:blipFill>
      <xdr:spPr>
        <a:xfrm>
          <a:off x="552450" y="8162925"/>
          <a:ext cx="1114425" cy="1009650"/>
        </a:xfrm>
        <a:prstGeom prst="rect">
          <a:avLst/>
        </a:prstGeom>
      </xdr:spPr>
    </xdr:pic>
    <xdr:clientData/>
  </xdr:twoCellAnchor>
  <xdr:twoCellAnchor editAs="oneCell">
    <xdr:from>
      <xdr:col>1</xdr:col>
      <xdr:colOff>161925</xdr:colOff>
      <xdr:row>33</xdr:row>
      <xdr:rowOff>133350</xdr:rowOff>
    </xdr:from>
    <xdr:to>
      <xdr:col>2</xdr:col>
      <xdr:colOff>20460</xdr:colOff>
      <xdr:row>38</xdr:row>
      <xdr:rowOff>18745</xdr:rowOff>
    </xdr:to>
    <xdr:pic>
      <xdr:nvPicPr>
        <xdr:cNvPr id="20" name="图片 19"/>
        <xdr:cNvPicPr>
          <a:picLocks noChangeAspect="1"/>
        </xdr:cNvPicPr>
      </xdr:nvPicPr>
      <xdr:blipFill>
        <a:blip r:embed="rId3">
          <a:extLst>
            <a:ext uri="{28A0092B-C50C-407E-A947-70E740481C1C}">
              <a14:useLocalDpi xmlns:a14="http://schemas.microsoft.com/office/drawing/2010/main" val="0"/>
            </a:ext>
          </a:extLst>
        </a:blip>
        <a:stretch>
          <a:fillRect/>
        </a:stretch>
      </xdr:blipFill>
      <xdr:spPr>
        <a:xfrm>
          <a:off x="847725" y="7048500"/>
          <a:ext cx="544195" cy="932815"/>
        </a:xfrm>
        <a:prstGeom prst="rect">
          <a:avLst/>
        </a:prstGeom>
      </xdr:spPr>
    </xdr:pic>
    <xdr:clientData/>
  </xdr:twoCellAnchor>
  <xdr:twoCellAnchor editAs="oneCell">
    <xdr:from>
      <xdr:col>0</xdr:col>
      <xdr:colOff>581025</xdr:colOff>
      <xdr:row>27</xdr:row>
      <xdr:rowOff>76200</xdr:rowOff>
    </xdr:from>
    <xdr:to>
      <xdr:col>2</xdr:col>
      <xdr:colOff>610843</xdr:colOff>
      <xdr:row>31</xdr:row>
      <xdr:rowOff>133350</xdr:rowOff>
    </xdr:to>
    <xdr:pic>
      <xdr:nvPicPr>
        <xdr:cNvPr id="21" name="图片 20"/>
        <xdr:cNvPicPr>
          <a:picLocks noChangeAspect="1"/>
        </xdr:cNvPicPr>
      </xdr:nvPicPr>
      <xdr:blipFill>
        <a:blip r:embed="rId4">
          <a:extLst>
            <a:ext uri="{28A0092B-C50C-407E-A947-70E740481C1C}">
              <a14:useLocalDpi xmlns:a14="http://schemas.microsoft.com/office/drawing/2010/main" val="0"/>
            </a:ext>
          </a:extLst>
        </a:blip>
        <a:stretch>
          <a:fillRect/>
        </a:stretch>
      </xdr:blipFill>
      <xdr:spPr>
        <a:xfrm>
          <a:off x="581025" y="5734050"/>
          <a:ext cx="1400810" cy="895350"/>
        </a:xfrm>
        <a:prstGeom prst="rect">
          <a:avLst/>
        </a:prstGeom>
      </xdr:spPr>
    </xdr:pic>
    <xdr:clientData/>
  </xdr:twoCellAnchor>
  <xdr:twoCellAnchor editAs="oneCell">
    <xdr:from>
      <xdr:col>0</xdr:col>
      <xdr:colOff>333375</xdr:colOff>
      <xdr:row>3</xdr:row>
      <xdr:rowOff>104776</xdr:rowOff>
    </xdr:from>
    <xdr:to>
      <xdr:col>2</xdr:col>
      <xdr:colOff>657225</xdr:colOff>
      <xdr:row>6</xdr:row>
      <xdr:rowOff>155448</xdr:rowOff>
    </xdr:to>
    <xdr:pic>
      <xdr:nvPicPr>
        <xdr:cNvPr id="22" name="图片 21"/>
        <xdr:cNvPicPr>
          <a:picLocks noChangeAspect="1"/>
        </xdr:cNvPicPr>
      </xdr:nvPicPr>
      <xdr:blipFill>
        <a:blip r:embed="rId5">
          <a:extLst>
            <a:ext uri="{28A0092B-C50C-407E-A947-70E740481C1C}">
              <a14:useLocalDpi xmlns:a14="http://schemas.microsoft.com/office/drawing/2010/main" val="0"/>
            </a:ext>
          </a:extLst>
        </a:blip>
        <a:stretch>
          <a:fillRect/>
        </a:stretch>
      </xdr:blipFill>
      <xdr:spPr>
        <a:xfrm>
          <a:off x="333375" y="733425"/>
          <a:ext cx="1695450" cy="678815"/>
        </a:xfrm>
        <a:prstGeom prst="rect">
          <a:avLst/>
        </a:prstGeom>
      </xdr:spPr>
    </xdr:pic>
    <xdr:clientData/>
  </xdr:twoCellAnchor>
  <xdr:twoCellAnchor editAs="oneCell">
    <xdr:from>
      <xdr:col>0</xdr:col>
      <xdr:colOff>342901</xdr:colOff>
      <xdr:row>21</xdr:row>
      <xdr:rowOff>143784</xdr:rowOff>
    </xdr:from>
    <xdr:to>
      <xdr:col>3</xdr:col>
      <xdr:colOff>171451</xdr:colOff>
      <xdr:row>25</xdr:row>
      <xdr:rowOff>63282</xdr:rowOff>
    </xdr:to>
    <xdr:pic>
      <xdr:nvPicPr>
        <xdr:cNvPr id="23" name="图片 22"/>
        <xdr:cNvPicPr>
          <a:picLocks noChangeAspect="1"/>
        </xdr:cNvPicPr>
      </xdr:nvPicPr>
      <xdr:blipFill>
        <a:blip r:embed="rId6">
          <a:extLst>
            <a:ext uri="{28A0092B-C50C-407E-A947-70E740481C1C}">
              <a14:useLocalDpi xmlns:a14="http://schemas.microsoft.com/office/drawing/2010/main" val="0"/>
            </a:ext>
          </a:extLst>
        </a:blip>
        <a:stretch>
          <a:fillRect/>
        </a:stretch>
      </xdr:blipFill>
      <xdr:spPr>
        <a:xfrm>
          <a:off x="342900" y="4544060"/>
          <a:ext cx="1885950" cy="757555"/>
        </a:xfrm>
        <a:prstGeom prst="rect">
          <a:avLst/>
        </a:prstGeom>
      </xdr:spPr>
    </xdr:pic>
    <xdr:clientData/>
  </xdr:twoCellAnchor>
  <xdr:twoCellAnchor editAs="oneCell">
    <xdr:from>
      <xdr:col>0</xdr:col>
      <xdr:colOff>581025</xdr:colOff>
      <xdr:row>15</xdr:row>
      <xdr:rowOff>66675</xdr:rowOff>
    </xdr:from>
    <xdr:to>
      <xdr:col>2</xdr:col>
      <xdr:colOff>600075</xdr:colOff>
      <xdr:row>19</xdr:row>
      <xdr:rowOff>124324</xdr:rowOff>
    </xdr:to>
    <xdr:pic>
      <xdr:nvPicPr>
        <xdr:cNvPr id="24" name="图片 23"/>
        <xdr:cNvPicPr>
          <a:picLocks noChangeAspect="1"/>
        </xdr:cNvPicPr>
      </xdr:nvPicPr>
      <xdr:blipFill>
        <a:blip r:embed="rId7">
          <a:extLst>
            <a:ext uri="{28A0092B-C50C-407E-A947-70E740481C1C}">
              <a14:useLocalDpi xmlns:a14="http://schemas.microsoft.com/office/drawing/2010/main" val="0"/>
            </a:ext>
          </a:extLst>
        </a:blip>
        <a:stretch>
          <a:fillRect/>
        </a:stretch>
      </xdr:blipFill>
      <xdr:spPr>
        <a:xfrm>
          <a:off x="581025" y="3209925"/>
          <a:ext cx="1390650" cy="895350"/>
        </a:xfrm>
        <a:prstGeom prst="rect">
          <a:avLst/>
        </a:prstGeom>
      </xdr:spPr>
    </xdr:pic>
    <xdr:clientData/>
  </xdr:twoCellAnchor>
  <xdr:twoCellAnchor editAs="oneCell">
    <xdr:from>
      <xdr:col>1</xdr:col>
      <xdr:colOff>342900</xdr:colOff>
      <xdr:row>9</xdr:row>
      <xdr:rowOff>9525</xdr:rowOff>
    </xdr:from>
    <xdr:to>
      <xdr:col>2</xdr:col>
      <xdr:colOff>239155</xdr:colOff>
      <xdr:row>13</xdr:row>
      <xdr:rowOff>142875</xdr:rowOff>
    </xdr:to>
    <xdr:pic>
      <xdr:nvPicPr>
        <xdr:cNvPr id="25" name="图片 24"/>
        <xdr:cNvPicPr>
          <a:picLocks noChangeAspect="1"/>
        </xdr:cNvPicPr>
      </xdr:nvPicPr>
      <xdr:blipFill>
        <a:blip r:embed="rId8">
          <a:extLst>
            <a:ext uri="{28A0092B-C50C-407E-A947-70E740481C1C}">
              <a14:useLocalDpi xmlns:a14="http://schemas.microsoft.com/office/drawing/2010/main" val="0"/>
            </a:ext>
          </a:extLst>
        </a:blip>
        <a:stretch>
          <a:fillRect/>
        </a:stretch>
      </xdr:blipFill>
      <xdr:spPr>
        <a:xfrm>
          <a:off x="1028700" y="1895475"/>
          <a:ext cx="581660" cy="97155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228600</xdr:colOff>
      <xdr:row>3</xdr:row>
      <xdr:rowOff>28575</xdr:rowOff>
    </xdr:from>
    <xdr:to>
      <xdr:col>3</xdr:col>
      <xdr:colOff>232737</xdr:colOff>
      <xdr:row>8</xdr:row>
      <xdr:rowOff>85724</xdr:rowOff>
    </xdr:to>
    <xdr:pic>
      <xdr:nvPicPr>
        <xdr:cNvPr id="3" name="图片 2"/>
        <xdr:cNvPicPr>
          <a:picLocks noChangeAspect="1"/>
        </xdr:cNvPicPr>
      </xdr:nvPicPr>
      <xdr:blipFill>
        <a:blip r:embed="rId1" cstate="print">
          <a:extLst>
            <a:ext uri="{28A0092B-C50C-407E-A947-70E740481C1C}">
              <a14:useLocalDpi xmlns:a14="http://schemas.microsoft.com/office/drawing/2010/main" val="0"/>
            </a:ext>
          </a:extLst>
        </a:blip>
        <a:stretch>
          <a:fillRect/>
        </a:stretch>
      </xdr:blipFill>
      <xdr:spPr>
        <a:xfrm>
          <a:off x="228600" y="657225"/>
          <a:ext cx="2061210" cy="1104265"/>
        </a:xfrm>
        <a:prstGeom prst="rect">
          <a:avLst/>
        </a:prstGeom>
      </xdr:spPr>
    </xdr:pic>
    <xdr:clientData/>
  </xdr:twoCellAnchor>
  <xdr:twoCellAnchor editAs="oneCell">
    <xdr:from>
      <xdr:col>0</xdr:col>
      <xdr:colOff>104775</xdr:colOff>
      <xdr:row>75</xdr:row>
      <xdr:rowOff>28576</xdr:rowOff>
    </xdr:from>
    <xdr:to>
      <xdr:col>3</xdr:col>
      <xdr:colOff>219075</xdr:colOff>
      <xdr:row>80</xdr:row>
      <xdr:rowOff>144768</xdr:rowOff>
    </xdr:to>
    <xdr:pic>
      <xdr:nvPicPr>
        <xdr:cNvPr id="5" name="图片 4"/>
        <xdr:cNvPicPr>
          <a:picLocks noChangeAspect="1"/>
        </xdr:cNvPicPr>
      </xdr:nvPicPr>
      <xdr:blipFill>
        <a:blip r:embed="rId2" cstate="print">
          <a:extLst>
            <a:ext uri="{28A0092B-C50C-407E-A947-70E740481C1C}">
              <a14:useLocalDpi xmlns:a14="http://schemas.microsoft.com/office/drawing/2010/main" val="0"/>
            </a:ext>
          </a:extLst>
        </a:blip>
        <a:stretch>
          <a:fillRect/>
        </a:stretch>
      </xdr:blipFill>
      <xdr:spPr>
        <a:xfrm>
          <a:off x="104775" y="15744825"/>
          <a:ext cx="2171700" cy="1163320"/>
        </a:xfrm>
        <a:prstGeom prst="rect">
          <a:avLst/>
        </a:prstGeom>
      </xdr:spPr>
    </xdr:pic>
    <xdr:clientData/>
  </xdr:twoCellAnchor>
  <xdr:twoCellAnchor editAs="oneCell">
    <xdr:from>
      <xdr:col>0</xdr:col>
      <xdr:colOff>95251</xdr:colOff>
      <xdr:row>9</xdr:row>
      <xdr:rowOff>0</xdr:rowOff>
    </xdr:from>
    <xdr:to>
      <xdr:col>3</xdr:col>
      <xdr:colOff>209551</xdr:colOff>
      <xdr:row>14</xdr:row>
      <xdr:rowOff>116192</xdr:rowOff>
    </xdr:to>
    <xdr:pic>
      <xdr:nvPicPr>
        <xdr:cNvPr id="7" name="图片 6"/>
        <xdr:cNvPicPr>
          <a:picLocks noChangeAspect="1"/>
        </xdr:cNvPicPr>
      </xdr:nvPicPr>
      <xdr:blipFill>
        <a:blip r:embed="rId3" cstate="print">
          <a:extLst>
            <a:ext uri="{28A0092B-C50C-407E-A947-70E740481C1C}">
              <a14:useLocalDpi xmlns:a14="http://schemas.microsoft.com/office/drawing/2010/main" val="0"/>
            </a:ext>
          </a:extLst>
        </a:blip>
        <a:stretch>
          <a:fillRect/>
        </a:stretch>
      </xdr:blipFill>
      <xdr:spPr>
        <a:xfrm>
          <a:off x="95250" y="1885950"/>
          <a:ext cx="2171700" cy="1163320"/>
        </a:xfrm>
        <a:prstGeom prst="rect">
          <a:avLst/>
        </a:prstGeom>
      </xdr:spPr>
    </xdr:pic>
    <xdr:clientData/>
  </xdr:twoCellAnchor>
  <xdr:twoCellAnchor editAs="oneCell">
    <xdr:from>
      <xdr:col>0</xdr:col>
      <xdr:colOff>171450</xdr:colOff>
      <xdr:row>147</xdr:row>
      <xdr:rowOff>38101</xdr:rowOff>
    </xdr:from>
    <xdr:to>
      <xdr:col>3</xdr:col>
      <xdr:colOff>95250</xdr:colOff>
      <xdr:row>152</xdr:row>
      <xdr:rowOff>52193</xdr:rowOff>
    </xdr:to>
    <xdr:pic>
      <xdr:nvPicPr>
        <xdr:cNvPr id="9" name="图片 8"/>
        <xdr:cNvPicPr>
          <a:picLocks noChangeAspect="1"/>
        </xdr:cNvPicPr>
      </xdr:nvPicPr>
      <xdr:blipFill>
        <a:blip r:embed="rId4" cstate="print">
          <a:extLst>
            <a:ext uri="{28A0092B-C50C-407E-A947-70E740481C1C}">
              <a14:useLocalDpi xmlns:a14="http://schemas.microsoft.com/office/drawing/2010/main" val="0"/>
            </a:ext>
          </a:extLst>
        </a:blip>
        <a:stretch>
          <a:fillRect/>
        </a:stretch>
      </xdr:blipFill>
      <xdr:spPr>
        <a:xfrm>
          <a:off x="171450" y="30841950"/>
          <a:ext cx="1981200" cy="1061720"/>
        </a:xfrm>
        <a:prstGeom prst="rect">
          <a:avLst/>
        </a:prstGeom>
      </xdr:spPr>
    </xdr:pic>
    <xdr:clientData/>
  </xdr:twoCellAnchor>
  <xdr:twoCellAnchor editAs="oneCell">
    <xdr:from>
      <xdr:col>0</xdr:col>
      <xdr:colOff>57150</xdr:colOff>
      <xdr:row>152</xdr:row>
      <xdr:rowOff>180975</xdr:rowOff>
    </xdr:from>
    <xdr:to>
      <xdr:col>3</xdr:col>
      <xdr:colOff>167920</xdr:colOff>
      <xdr:row>158</xdr:row>
      <xdr:rowOff>85725</xdr:rowOff>
    </xdr:to>
    <xdr:pic>
      <xdr:nvPicPr>
        <xdr:cNvPr id="4" name="图片 3"/>
        <xdr:cNvPicPr>
          <a:picLocks noChangeAspect="1"/>
        </xdr:cNvPicPr>
      </xdr:nvPicPr>
      <xdr:blipFill>
        <a:blip r:embed="rId5" cstate="print">
          <a:extLst>
            <a:ext uri="{28A0092B-C50C-407E-A947-70E740481C1C}">
              <a14:useLocalDpi xmlns:a14="http://schemas.microsoft.com/office/drawing/2010/main" val="0"/>
            </a:ext>
          </a:extLst>
        </a:blip>
        <a:stretch>
          <a:fillRect/>
        </a:stretch>
      </xdr:blipFill>
      <xdr:spPr>
        <a:xfrm>
          <a:off x="57150" y="32032575"/>
          <a:ext cx="2167890" cy="1162050"/>
        </a:xfrm>
        <a:prstGeom prst="rect">
          <a:avLst/>
        </a:prstGeom>
      </xdr:spPr>
    </xdr:pic>
    <xdr:clientData/>
  </xdr:twoCellAnchor>
  <xdr:twoCellAnchor editAs="oneCell">
    <xdr:from>
      <xdr:col>0</xdr:col>
      <xdr:colOff>276225</xdr:colOff>
      <xdr:row>81</xdr:row>
      <xdr:rowOff>38101</xdr:rowOff>
    </xdr:from>
    <xdr:to>
      <xdr:col>3</xdr:col>
      <xdr:colOff>28575</xdr:colOff>
      <xdr:row>85</xdr:row>
      <xdr:rowOff>169853</xdr:rowOff>
    </xdr:to>
    <xdr:pic>
      <xdr:nvPicPr>
        <xdr:cNvPr id="8" name="图片 7"/>
        <xdr:cNvPicPr>
          <a:picLocks noChangeAspect="1"/>
        </xdr:cNvPicPr>
      </xdr:nvPicPr>
      <xdr:blipFill>
        <a:blip r:embed="rId6" cstate="print">
          <a:extLst>
            <a:ext uri="{28A0092B-C50C-407E-A947-70E740481C1C}">
              <a14:useLocalDpi xmlns:a14="http://schemas.microsoft.com/office/drawing/2010/main" val="0"/>
            </a:ext>
          </a:extLst>
        </a:blip>
        <a:stretch>
          <a:fillRect/>
        </a:stretch>
      </xdr:blipFill>
      <xdr:spPr>
        <a:xfrm>
          <a:off x="276225" y="17011650"/>
          <a:ext cx="1809750" cy="969645"/>
        </a:xfrm>
        <a:prstGeom prst="rect">
          <a:avLst/>
        </a:prstGeom>
      </xdr:spPr>
    </xdr:pic>
    <xdr:clientData/>
  </xdr:twoCellAnchor>
  <xdr:twoCellAnchor editAs="oneCell">
    <xdr:from>
      <xdr:col>0</xdr:col>
      <xdr:colOff>123826</xdr:colOff>
      <xdr:row>201</xdr:row>
      <xdr:rowOff>25378</xdr:rowOff>
    </xdr:from>
    <xdr:to>
      <xdr:col>3</xdr:col>
      <xdr:colOff>9526</xdr:colOff>
      <xdr:row>206</xdr:row>
      <xdr:rowOff>19050</xdr:rowOff>
    </xdr:to>
    <xdr:pic>
      <xdr:nvPicPr>
        <xdr:cNvPr id="11" name="图片 10"/>
        <xdr:cNvPicPr>
          <a:picLocks noChangeAspect="1"/>
        </xdr:cNvPicPr>
      </xdr:nvPicPr>
      <xdr:blipFill>
        <a:blip r:embed="rId7" cstate="print">
          <a:extLst>
            <a:ext uri="{28A0092B-C50C-407E-A947-70E740481C1C}">
              <a14:useLocalDpi xmlns:a14="http://schemas.microsoft.com/office/drawing/2010/main" val="0"/>
            </a:ext>
          </a:extLst>
        </a:blip>
        <a:stretch>
          <a:fillRect/>
        </a:stretch>
      </xdr:blipFill>
      <xdr:spPr>
        <a:xfrm>
          <a:off x="123825" y="42144315"/>
          <a:ext cx="1943100" cy="1042035"/>
        </a:xfrm>
        <a:prstGeom prst="rect">
          <a:avLst/>
        </a:prstGeom>
      </xdr:spPr>
    </xdr:pic>
    <xdr:clientData/>
  </xdr:twoCellAnchor>
  <xdr:twoCellAnchor editAs="oneCell">
    <xdr:from>
      <xdr:col>0</xdr:col>
      <xdr:colOff>238126</xdr:colOff>
      <xdr:row>159</xdr:row>
      <xdr:rowOff>9525</xdr:rowOff>
    </xdr:from>
    <xdr:to>
      <xdr:col>3</xdr:col>
      <xdr:colOff>82318</xdr:colOff>
      <xdr:row>163</xdr:row>
      <xdr:rowOff>190500</xdr:rowOff>
    </xdr:to>
    <xdr:pic>
      <xdr:nvPicPr>
        <xdr:cNvPr id="13" name="图片 12"/>
        <xdr:cNvPicPr>
          <a:picLocks noChangeAspect="1"/>
        </xdr:cNvPicPr>
      </xdr:nvPicPr>
      <xdr:blipFill>
        <a:blip r:embed="rId8" cstate="print">
          <a:extLst>
            <a:ext uri="{28A0092B-C50C-407E-A947-70E740481C1C}">
              <a14:useLocalDpi xmlns:a14="http://schemas.microsoft.com/office/drawing/2010/main" val="0"/>
            </a:ext>
          </a:extLst>
        </a:blip>
        <a:stretch>
          <a:fillRect/>
        </a:stretch>
      </xdr:blipFill>
      <xdr:spPr>
        <a:xfrm>
          <a:off x="238125" y="33327975"/>
          <a:ext cx="1901190" cy="1019175"/>
        </a:xfrm>
        <a:prstGeom prst="rect">
          <a:avLst/>
        </a:prstGeom>
      </xdr:spPr>
    </xdr:pic>
    <xdr:clientData/>
  </xdr:twoCellAnchor>
  <xdr:twoCellAnchor editAs="oneCell">
    <xdr:from>
      <xdr:col>0</xdr:col>
      <xdr:colOff>285751</xdr:colOff>
      <xdr:row>87</xdr:row>
      <xdr:rowOff>19051</xdr:rowOff>
    </xdr:from>
    <xdr:to>
      <xdr:col>3</xdr:col>
      <xdr:colOff>112169</xdr:colOff>
      <xdr:row>91</xdr:row>
      <xdr:rowOff>190500</xdr:rowOff>
    </xdr:to>
    <xdr:pic>
      <xdr:nvPicPr>
        <xdr:cNvPr id="15" name="图片 14"/>
        <xdr:cNvPicPr>
          <a:picLocks noChangeAspect="1"/>
        </xdr:cNvPicPr>
      </xdr:nvPicPr>
      <xdr:blipFill>
        <a:blip r:embed="rId9" cstate="print">
          <a:extLst>
            <a:ext uri="{28A0092B-C50C-407E-A947-70E740481C1C}">
              <a14:useLocalDpi xmlns:a14="http://schemas.microsoft.com/office/drawing/2010/main" val="0"/>
            </a:ext>
          </a:extLst>
        </a:blip>
        <a:stretch>
          <a:fillRect/>
        </a:stretch>
      </xdr:blipFill>
      <xdr:spPr>
        <a:xfrm>
          <a:off x="285750" y="18249900"/>
          <a:ext cx="1883410" cy="1009650"/>
        </a:xfrm>
        <a:prstGeom prst="rect">
          <a:avLst/>
        </a:prstGeom>
      </xdr:spPr>
    </xdr:pic>
    <xdr:clientData/>
  </xdr:twoCellAnchor>
  <xdr:twoCellAnchor editAs="oneCell">
    <xdr:from>
      <xdr:col>0</xdr:col>
      <xdr:colOff>285750</xdr:colOff>
      <xdr:row>93</xdr:row>
      <xdr:rowOff>57150</xdr:rowOff>
    </xdr:from>
    <xdr:to>
      <xdr:col>3</xdr:col>
      <xdr:colOff>94398</xdr:colOff>
      <xdr:row>98</xdr:row>
      <xdr:rowOff>9525</xdr:rowOff>
    </xdr:to>
    <xdr:pic>
      <xdr:nvPicPr>
        <xdr:cNvPr id="17" name="图片 16"/>
        <xdr:cNvPicPr>
          <a:picLocks noChangeAspect="1"/>
        </xdr:cNvPicPr>
      </xdr:nvPicPr>
      <xdr:blipFill>
        <a:blip r:embed="rId10" cstate="print">
          <a:extLst>
            <a:ext uri="{28A0092B-C50C-407E-A947-70E740481C1C}">
              <a14:useLocalDpi xmlns:a14="http://schemas.microsoft.com/office/drawing/2010/main" val="0"/>
            </a:ext>
          </a:extLst>
        </a:blip>
        <a:stretch>
          <a:fillRect/>
        </a:stretch>
      </xdr:blipFill>
      <xdr:spPr>
        <a:xfrm>
          <a:off x="285750" y="19545300"/>
          <a:ext cx="1865630" cy="1000125"/>
        </a:xfrm>
        <a:prstGeom prst="rect">
          <a:avLst/>
        </a:prstGeom>
      </xdr:spPr>
    </xdr:pic>
    <xdr:clientData/>
  </xdr:twoCellAnchor>
  <xdr:twoCellAnchor editAs="oneCell">
    <xdr:from>
      <xdr:col>0</xdr:col>
      <xdr:colOff>171450</xdr:colOff>
      <xdr:row>14</xdr:row>
      <xdr:rowOff>190501</xdr:rowOff>
    </xdr:from>
    <xdr:to>
      <xdr:col>3</xdr:col>
      <xdr:colOff>104501</xdr:colOff>
      <xdr:row>20</xdr:row>
      <xdr:rowOff>1</xdr:rowOff>
    </xdr:to>
    <xdr:pic>
      <xdr:nvPicPr>
        <xdr:cNvPr id="19" name="图片 18"/>
        <xdr:cNvPicPr>
          <a:picLocks noChangeAspect="1"/>
        </xdr:cNvPicPr>
      </xdr:nvPicPr>
      <xdr:blipFill>
        <a:blip r:embed="rId11" cstate="print">
          <a:extLst>
            <a:ext uri="{28A0092B-C50C-407E-A947-70E740481C1C}">
              <a14:useLocalDpi xmlns:a14="http://schemas.microsoft.com/office/drawing/2010/main" val="0"/>
            </a:ext>
          </a:extLst>
        </a:blip>
        <a:stretch>
          <a:fillRect/>
        </a:stretch>
      </xdr:blipFill>
      <xdr:spPr>
        <a:xfrm>
          <a:off x="171450" y="3124200"/>
          <a:ext cx="1990090" cy="1066800"/>
        </a:xfrm>
        <a:prstGeom prst="rect">
          <a:avLst/>
        </a:prstGeom>
      </xdr:spPr>
    </xdr:pic>
    <xdr:clientData/>
  </xdr:twoCellAnchor>
  <xdr:twoCellAnchor editAs="oneCell">
    <xdr:from>
      <xdr:col>0</xdr:col>
      <xdr:colOff>228601</xdr:colOff>
      <xdr:row>21</xdr:row>
      <xdr:rowOff>1</xdr:rowOff>
    </xdr:from>
    <xdr:to>
      <xdr:col>3</xdr:col>
      <xdr:colOff>90565</xdr:colOff>
      <xdr:row>25</xdr:row>
      <xdr:rowOff>190501</xdr:rowOff>
    </xdr:to>
    <xdr:pic>
      <xdr:nvPicPr>
        <xdr:cNvPr id="21" name="图片 20"/>
        <xdr:cNvPicPr>
          <a:picLocks noChangeAspect="1"/>
        </xdr:cNvPicPr>
      </xdr:nvPicPr>
      <xdr:blipFill>
        <a:blip r:embed="rId12" cstate="print">
          <a:extLst>
            <a:ext uri="{28A0092B-C50C-407E-A947-70E740481C1C}">
              <a14:useLocalDpi xmlns:a14="http://schemas.microsoft.com/office/drawing/2010/main" val="0"/>
            </a:ext>
          </a:extLst>
        </a:blip>
        <a:stretch>
          <a:fillRect/>
        </a:stretch>
      </xdr:blipFill>
      <xdr:spPr>
        <a:xfrm>
          <a:off x="228600" y="4400550"/>
          <a:ext cx="1918970" cy="1028700"/>
        </a:xfrm>
        <a:prstGeom prst="rect">
          <a:avLst/>
        </a:prstGeom>
      </xdr:spPr>
    </xdr:pic>
    <xdr:clientData/>
  </xdr:twoCellAnchor>
  <xdr:twoCellAnchor editAs="oneCell">
    <xdr:from>
      <xdr:col>0</xdr:col>
      <xdr:colOff>200025</xdr:colOff>
      <xdr:row>165</xdr:row>
      <xdr:rowOff>19051</xdr:rowOff>
    </xdr:from>
    <xdr:to>
      <xdr:col>2</xdr:col>
      <xdr:colOff>623384</xdr:colOff>
      <xdr:row>169</xdr:row>
      <xdr:rowOff>142875</xdr:rowOff>
    </xdr:to>
    <xdr:pic>
      <xdr:nvPicPr>
        <xdr:cNvPr id="23" name="图片 22"/>
        <xdr:cNvPicPr>
          <a:picLocks noChangeAspect="1"/>
        </xdr:cNvPicPr>
      </xdr:nvPicPr>
      <xdr:blipFill>
        <a:blip r:embed="rId13" cstate="print">
          <a:extLst>
            <a:ext uri="{28A0092B-C50C-407E-A947-70E740481C1C}">
              <a14:useLocalDpi xmlns:a14="http://schemas.microsoft.com/office/drawing/2010/main" val="0"/>
            </a:ext>
          </a:extLst>
        </a:blip>
        <a:stretch>
          <a:fillRect/>
        </a:stretch>
      </xdr:blipFill>
      <xdr:spPr>
        <a:xfrm>
          <a:off x="200025" y="34594800"/>
          <a:ext cx="1794510" cy="962025"/>
        </a:xfrm>
        <a:prstGeom prst="rect">
          <a:avLst/>
        </a:prstGeom>
      </xdr:spPr>
    </xdr:pic>
    <xdr:clientData/>
  </xdr:twoCellAnchor>
  <xdr:twoCellAnchor editAs="oneCell">
    <xdr:from>
      <xdr:col>0</xdr:col>
      <xdr:colOff>76200</xdr:colOff>
      <xdr:row>171</xdr:row>
      <xdr:rowOff>1</xdr:rowOff>
    </xdr:from>
    <xdr:to>
      <xdr:col>3</xdr:col>
      <xdr:colOff>38100</xdr:colOff>
      <xdr:row>176</xdr:row>
      <xdr:rowOff>34513</xdr:rowOff>
    </xdr:to>
    <xdr:pic>
      <xdr:nvPicPr>
        <xdr:cNvPr id="25" name="图片 24"/>
        <xdr:cNvPicPr>
          <a:picLocks noChangeAspect="1"/>
        </xdr:cNvPicPr>
      </xdr:nvPicPr>
      <xdr:blipFill>
        <a:blip r:embed="rId14" cstate="print">
          <a:extLst>
            <a:ext uri="{28A0092B-C50C-407E-A947-70E740481C1C}">
              <a14:useLocalDpi xmlns:a14="http://schemas.microsoft.com/office/drawing/2010/main" val="0"/>
            </a:ext>
          </a:extLst>
        </a:blip>
        <a:stretch>
          <a:fillRect/>
        </a:stretch>
      </xdr:blipFill>
      <xdr:spPr>
        <a:xfrm>
          <a:off x="76200" y="35833050"/>
          <a:ext cx="2019300" cy="1082040"/>
        </a:xfrm>
        <a:prstGeom prst="rect">
          <a:avLst/>
        </a:prstGeom>
      </xdr:spPr>
    </xdr:pic>
    <xdr:clientData/>
  </xdr:twoCellAnchor>
  <xdr:twoCellAnchor editAs="oneCell">
    <xdr:from>
      <xdr:col>0</xdr:col>
      <xdr:colOff>152401</xdr:colOff>
      <xdr:row>99</xdr:row>
      <xdr:rowOff>9526</xdr:rowOff>
    </xdr:from>
    <xdr:to>
      <xdr:col>3</xdr:col>
      <xdr:colOff>38101</xdr:colOff>
      <xdr:row>104</xdr:row>
      <xdr:rowOff>3198</xdr:rowOff>
    </xdr:to>
    <xdr:pic>
      <xdr:nvPicPr>
        <xdr:cNvPr id="27" name="图片 26"/>
        <xdr:cNvPicPr>
          <a:picLocks noChangeAspect="1"/>
        </xdr:cNvPicPr>
      </xdr:nvPicPr>
      <xdr:blipFill>
        <a:blip r:embed="rId15" cstate="print">
          <a:extLst>
            <a:ext uri="{28A0092B-C50C-407E-A947-70E740481C1C}">
              <a14:useLocalDpi xmlns:a14="http://schemas.microsoft.com/office/drawing/2010/main" val="0"/>
            </a:ext>
          </a:extLst>
        </a:blip>
        <a:stretch>
          <a:fillRect/>
        </a:stretch>
      </xdr:blipFill>
      <xdr:spPr>
        <a:xfrm>
          <a:off x="152400" y="20754975"/>
          <a:ext cx="1943100" cy="1041400"/>
        </a:xfrm>
        <a:prstGeom prst="rect">
          <a:avLst/>
        </a:prstGeom>
      </xdr:spPr>
    </xdr:pic>
    <xdr:clientData/>
  </xdr:twoCellAnchor>
  <xdr:twoCellAnchor editAs="oneCell">
    <xdr:from>
      <xdr:col>0</xdr:col>
      <xdr:colOff>152400</xdr:colOff>
      <xdr:row>105</xdr:row>
      <xdr:rowOff>0</xdr:rowOff>
    </xdr:from>
    <xdr:to>
      <xdr:col>3</xdr:col>
      <xdr:colOff>67679</xdr:colOff>
      <xdr:row>110</xdr:row>
      <xdr:rowOff>9525</xdr:rowOff>
    </xdr:to>
    <xdr:pic>
      <xdr:nvPicPr>
        <xdr:cNvPr id="29" name="图片 28"/>
        <xdr:cNvPicPr>
          <a:picLocks noChangeAspect="1"/>
        </xdr:cNvPicPr>
      </xdr:nvPicPr>
      <xdr:blipFill>
        <a:blip r:embed="rId16" cstate="print">
          <a:extLst>
            <a:ext uri="{28A0092B-C50C-407E-A947-70E740481C1C}">
              <a14:useLocalDpi xmlns:a14="http://schemas.microsoft.com/office/drawing/2010/main" val="0"/>
            </a:ext>
          </a:extLst>
        </a:blip>
        <a:stretch>
          <a:fillRect/>
        </a:stretch>
      </xdr:blipFill>
      <xdr:spPr>
        <a:xfrm>
          <a:off x="152400" y="22002750"/>
          <a:ext cx="1972310" cy="1057275"/>
        </a:xfrm>
        <a:prstGeom prst="rect">
          <a:avLst/>
        </a:prstGeom>
      </xdr:spPr>
    </xdr:pic>
    <xdr:clientData/>
  </xdr:twoCellAnchor>
  <xdr:twoCellAnchor editAs="oneCell">
    <xdr:from>
      <xdr:col>0</xdr:col>
      <xdr:colOff>161925</xdr:colOff>
      <xdr:row>27</xdr:row>
      <xdr:rowOff>1</xdr:rowOff>
    </xdr:from>
    <xdr:to>
      <xdr:col>3</xdr:col>
      <xdr:colOff>28575</xdr:colOff>
      <xdr:row>31</xdr:row>
      <xdr:rowOff>193013</xdr:rowOff>
    </xdr:to>
    <xdr:pic>
      <xdr:nvPicPr>
        <xdr:cNvPr id="31" name="图片 30"/>
        <xdr:cNvPicPr>
          <a:picLocks noChangeAspect="1"/>
        </xdr:cNvPicPr>
      </xdr:nvPicPr>
      <xdr:blipFill>
        <a:blip r:embed="rId17" cstate="print">
          <a:extLst>
            <a:ext uri="{28A0092B-C50C-407E-A947-70E740481C1C}">
              <a14:useLocalDpi xmlns:a14="http://schemas.microsoft.com/office/drawing/2010/main" val="0"/>
            </a:ext>
          </a:extLst>
        </a:blip>
        <a:stretch>
          <a:fillRect/>
        </a:stretch>
      </xdr:blipFill>
      <xdr:spPr>
        <a:xfrm>
          <a:off x="161925" y="5657850"/>
          <a:ext cx="1924050" cy="1030605"/>
        </a:xfrm>
        <a:prstGeom prst="rect">
          <a:avLst/>
        </a:prstGeom>
      </xdr:spPr>
    </xdr:pic>
    <xdr:clientData/>
  </xdr:twoCellAnchor>
  <xdr:twoCellAnchor editAs="oneCell">
    <xdr:from>
      <xdr:col>0</xdr:col>
      <xdr:colOff>133350</xdr:colOff>
      <xdr:row>33</xdr:row>
      <xdr:rowOff>57150</xdr:rowOff>
    </xdr:from>
    <xdr:to>
      <xdr:col>3</xdr:col>
      <xdr:colOff>66675</xdr:colOff>
      <xdr:row>38</xdr:row>
      <xdr:rowOff>76347</xdr:rowOff>
    </xdr:to>
    <xdr:pic>
      <xdr:nvPicPr>
        <xdr:cNvPr id="33" name="图片 32"/>
        <xdr:cNvPicPr>
          <a:picLocks noChangeAspect="1"/>
        </xdr:cNvPicPr>
      </xdr:nvPicPr>
      <xdr:blipFill>
        <a:blip r:embed="rId18" cstate="print">
          <a:extLst>
            <a:ext uri="{28A0092B-C50C-407E-A947-70E740481C1C}">
              <a14:useLocalDpi xmlns:a14="http://schemas.microsoft.com/office/drawing/2010/main" val="0"/>
            </a:ext>
          </a:extLst>
        </a:blip>
        <a:stretch>
          <a:fillRect/>
        </a:stretch>
      </xdr:blipFill>
      <xdr:spPr>
        <a:xfrm>
          <a:off x="133350" y="6972300"/>
          <a:ext cx="1990725" cy="1066800"/>
        </a:xfrm>
        <a:prstGeom prst="rect">
          <a:avLst/>
        </a:prstGeom>
      </xdr:spPr>
    </xdr:pic>
    <xdr:clientData/>
  </xdr:twoCellAnchor>
  <xdr:twoCellAnchor editAs="oneCell">
    <xdr:from>
      <xdr:col>0</xdr:col>
      <xdr:colOff>19050</xdr:colOff>
      <xdr:row>177</xdr:row>
      <xdr:rowOff>1</xdr:rowOff>
    </xdr:from>
    <xdr:to>
      <xdr:col>3</xdr:col>
      <xdr:colOff>58732</xdr:colOff>
      <xdr:row>182</xdr:row>
      <xdr:rowOff>76201</xdr:rowOff>
    </xdr:to>
    <xdr:pic>
      <xdr:nvPicPr>
        <xdr:cNvPr id="35" name="图片 34"/>
        <xdr:cNvPicPr>
          <a:picLocks noChangeAspect="1"/>
        </xdr:cNvPicPr>
      </xdr:nvPicPr>
      <xdr:blipFill>
        <a:blip r:embed="rId19" cstate="print">
          <a:extLst>
            <a:ext uri="{28A0092B-C50C-407E-A947-70E740481C1C}">
              <a14:useLocalDpi xmlns:a14="http://schemas.microsoft.com/office/drawing/2010/main" val="0"/>
            </a:ext>
          </a:extLst>
        </a:blip>
        <a:stretch>
          <a:fillRect/>
        </a:stretch>
      </xdr:blipFill>
      <xdr:spPr>
        <a:xfrm>
          <a:off x="19050" y="37090350"/>
          <a:ext cx="2096770" cy="1123950"/>
        </a:xfrm>
        <a:prstGeom prst="rect">
          <a:avLst/>
        </a:prstGeom>
      </xdr:spPr>
    </xdr:pic>
    <xdr:clientData/>
  </xdr:twoCellAnchor>
  <xdr:twoCellAnchor editAs="oneCell">
    <xdr:from>
      <xdr:col>0</xdr:col>
      <xdr:colOff>66675</xdr:colOff>
      <xdr:row>182</xdr:row>
      <xdr:rowOff>171451</xdr:rowOff>
    </xdr:from>
    <xdr:to>
      <xdr:col>3</xdr:col>
      <xdr:colOff>57150</xdr:colOff>
      <xdr:row>188</xdr:row>
      <xdr:rowOff>11728</xdr:rowOff>
    </xdr:to>
    <xdr:pic>
      <xdr:nvPicPr>
        <xdr:cNvPr id="37" name="图片 36"/>
        <xdr:cNvPicPr>
          <a:picLocks noChangeAspect="1"/>
        </xdr:cNvPicPr>
      </xdr:nvPicPr>
      <xdr:blipFill>
        <a:blip r:embed="rId20" cstate="print">
          <a:extLst>
            <a:ext uri="{28A0092B-C50C-407E-A947-70E740481C1C}">
              <a14:useLocalDpi xmlns:a14="http://schemas.microsoft.com/office/drawing/2010/main" val="0"/>
            </a:ext>
          </a:extLst>
        </a:blip>
        <a:stretch>
          <a:fillRect/>
        </a:stretch>
      </xdr:blipFill>
      <xdr:spPr>
        <a:xfrm>
          <a:off x="66675" y="38309550"/>
          <a:ext cx="2047875" cy="1097280"/>
        </a:xfrm>
        <a:prstGeom prst="rect">
          <a:avLst/>
        </a:prstGeom>
      </xdr:spPr>
    </xdr:pic>
    <xdr:clientData/>
  </xdr:twoCellAnchor>
  <xdr:twoCellAnchor editAs="oneCell">
    <xdr:from>
      <xdr:col>0</xdr:col>
      <xdr:colOff>276225</xdr:colOff>
      <xdr:row>129</xdr:row>
      <xdr:rowOff>0</xdr:rowOff>
    </xdr:from>
    <xdr:to>
      <xdr:col>3</xdr:col>
      <xdr:colOff>133350</xdr:colOff>
      <xdr:row>133</xdr:row>
      <xdr:rowOff>187907</xdr:rowOff>
    </xdr:to>
    <xdr:pic>
      <xdr:nvPicPr>
        <xdr:cNvPr id="39" name="图片 38"/>
        <xdr:cNvPicPr>
          <a:picLocks noChangeAspect="1"/>
        </xdr:cNvPicPr>
      </xdr:nvPicPr>
      <xdr:blipFill>
        <a:blip r:embed="rId21" cstate="print">
          <a:extLst>
            <a:ext uri="{28A0092B-C50C-407E-A947-70E740481C1C}">
              <a14:useLocalDpi xmlns:a14="http://schemas.microsoft.com/office/drawing/2010/main" val="0"/>
            </a:ext>
          </a:extLst>
        </a:blip>
        <a:stretch>
          <a:fillRect/>
        </a:stretch>
      </xdr:blipFill>
      <xdr:spPr>
        <a:xfrm>
          <a:off x="276225" y="27031950"/>
          <a:ext cx="1914525" cy="1025525"/>
        </a:xfrm>
        <a:prstGeom prst="rect">
          <a:avLst/>
        </a:prstGeom>
      </xdr:spPr>
    </xdr:pic>
    <xdr:clientData/>
  </xdr:twoCellAnchor>
  <xdr:twoCellAnchor editAs="oneCell">
    <xdr:from>
      <xdr:col>0</xdr:col>
      <xdr:colOff>228601</xdr:colOff>
      <xdr:row>111</xdr:row>
      <xdr:rowOff>47626</xdr:rowOff>
    </xdr:from>
    <xdr:to>
      <xdr:col>3</xdr:col>
      <xdr:colOff>123825</xdr:colOff>
      <xdr:row>116</xdr:row>
      <xdr:rowOff>46402</xdr:rowOff>
    </xdr:to>
    <xdr:pic>
      <xdr:nvPicPr>
        <xdr:cNvPr id="41" name="图片 40"/>
        <xdr:cNvPicPr>
          <a:picLocks noChangeAspect="1"/>
        </xdr:cNvPicPr>
      </xdr:nvPicPr>
      <xdr:blipFill>
        <a:blip r:embed="rId22" cstate="print">
          <a:extLst>
            <a:ext uri="{28A0092B-C50C-407E-A947-70E740481C1C}">
              <a14:useLocalDpi xmlns:a14="http://schemas.microsoft.com/office/drawing/2010/main" val="0"/>
            </a:ext>
          </a:extLst>
        </a:blip>
        <a:stretch>
          <a:fillRect/>
        </a:stretch>
      </xdr:blipFill>
      <xdr:spPr>
        <a:xfrm>
          <a:off x="228600" y="23307675"/>
          <a:ext cx="1952625" cy="1046480"/>
        </a:xfrm>
        <a:prstGeom prst="rect">
          <a:avLst/>
        </a:prstGeom>
      </xdr:spPr>
    </xdr:pic>
    <xdr:clientData/>
  </xdr:twoCellAnchor>
  <xdr:twoCellAnchor editAs="oneCell">
    <xdr:from>
      <xdr:col>0</xdr:col>
      <xdr:colOff>180975</xdr:colOff>
      <xdr:row>57</xdr:row>
      <xdr:rowOff>28575</xdr:rowOff>
    </xdr:from>
    <xdr:to>
      <xdr:col>3</xdr:col>
      <xdr:colOff>149567</xdr:colOff>
      <xdr:row>62</xdr:row>
      <xdr:rowOff>66674</xdr:rowOff>
    </xdr:to>
    <xdr:pic>
      <xdr:nvPicPr>
        <xdr:cNvPr id="43" name="图片 42"/>
        <xdr:cNvPicPr>
          <a:picLocks noChangeAspect="1"/>
        </xdr:cNvPicPr>
      </xdr:nvPicPr>
      <xdr:blipFill>
        <a:blip r:embed="rId23" cstate="print">
          <a:extLst>
            <a:ext uri="{28A0092B-C50C-407E-A947-70E740481C1C}">
              <a14:useLocalDpi xmlns:a14="http://schemas.microsoft.com/office/drawing/2010/main" val="0"/>
            </a:ext>
          </a:extLst>
        </a:blip>
        <a:stretch>
          <a:fillRect/>
        </a:stretch>
      </xdr:blipFill>
      <xdr:spPr>
        <a:xfrm>
          <a:off x="180975" y="11972925"/>
          <a:ext cx="2025650" cy="1085215"/>
        </a:xfrm>
        <a:prstGeom prst="rect">
          <a:avLst/>
        </a:prstGeom>
      </xdr:spPr>
    </xdr:pic>
    <xdr:clientData/>
  </xdr:twoCellAnchor>
  <xdr:twoCellAnchor editAs="oneCell">
    <xdr:from>
      <xdr:col>0</xdr:col>
      <xdr:colOff>247650</xdr:colOff>
      <xdr:row>38</xdr:row>
      <xdr:rowOff>200026</xdr:rowOff>
    </xdr:from>
    <xdr:to>
      <xdr:col>3</xdr:col>
      <xdr:colOff>251789</xdr:colOff>
      <xdr:row>44</xdr:row>
      <xdr:rowOff>47626</xdr:rowOff>
    </xdr:to>
    <xdr:pic>
      <xdr:nvPicPr>
        <xdr:cNvPr id="45" name="图片 44"/>
        <xdr:cNvPicPr>
          <a:picLocks noChangeAspect="1"/>
        </xdr:cNvPicPr>
      </xdr:nvPicPr>
      <xdr:blipFill>
        <a:blip r:embed="rId24" cstate="print">
          <a:extLst>
            <a:ext uri="{28A0092B-C50C-407E-A947-70E740481C1C}">
              <a14:useLocalDpi xmlns:a14="http://schemas.microsoft.com/office/drawing/2010/main" val="0"/>
            </a:ext>
          </a:extLst>
        </a:blip>
        <a:stretch>
          <a:fillRect/>
        </a:stretch>
      </xdr:blipFill>
      <xdr:spPr>
        <a:xfrm>
          <a:off x="247650" y="8162925"/>
          <a:ext cx="2061210" cy="1104900"/>
        </a:xfrm>
        <a:prstGeom prst="rect">
          <a:avLst/>
        </a:prstGeom>
      </xdr:spPr>
    </xdr:pic>
    <xdr:clientData/>
  </xdr:twoCellAnchor>
  <xdr:twoCellAnchor editAs="oneCell">
    <xdr:from>
      <xdr:col>0</xdr:col>
      <xdr:colOff>238125</xdr:colOff>
      <xdr:row>135</xdr:row>
      <xdr:rowOff>0</xdr:rowOff>
    </xdr:from>
    <xdr:to>
      <xdr:col>3</xdr:col>
      <xdr:colOff>133350</xdr:colOff>
      <xdr:row>139</xdr:row>
      <xdr:rowOff>208327</xdr:rowOff>
    </xdr:to>
    <xdr:pic>
      <xdr:nvPicPr>
        <xdr:cNvPr id="47" name="图片 46"/>
        <xdr:cNvPicPr>
          <a:picLocks noChangeAspect="1"/>
        </xdr:cNvPicPr>
      </xdr:nvPicPr>
      <xdr:blipFill>
        <a:blip r:embed="rId25" cstate="print">
          <a:extLst>
            <a:ext uri="{28A0092B-C50C-407E-A947-70E740481C1C}">
              <a14:useLocalDpi xmlns:a14="http://schemas.microsoft.com/office/drawing/2010/main" val="0"/>
            </a:ext>
          </a:extLst>
        </a:blip>
        <a:stretch>
          <a:fillRect/>
        </a:stretch>
      </xdr:blipFill>
      <xdr:spPr>
        <a:xfrm>
          <a:off x="238125" y="28289250"/>
          <a:ext cx="1952625" cy="1046480"/>
        </a:xfrm>
        <a:prstGeom prst="rect">
          <a:avLst/>
        </a:prstGeom>
      </xdr:spPr>
    </xdr:pic>
    <xdr:clientData/>
  </xdr:twoCellAnchor>
  <xdr:twoCellAnchor editAs="oneCell">
    <xdr:from>
      <xdr:col>0</xdr:col>
      <xdr:colOff>152400</xdr:colOff>
      <xdr:row>141</xdr:row>
      <xdr:rowOff>19050</xdr:rowOff>
    </xdr:from>
    <xdr:to>
      <xdr:col>3</xdr:col>
      <xdr:colOff>219075</xdr:colOff>
      <xdr:row>146</xdr:row>
      <xdr:rowOff>109717</xdr:rowOff>
    </xdr:to>
    <xdr:pic>
      <xdr:nvPicPr>
        <xdr:cNvPr id="49" name="图片 48"/>
        <xdr:cNvPicPr>
          <a:picLocks noChangeAspect="1"/>
        </xdr:cNvPicPr>
      </xdr:nvPicPr>
      <xdr:blipFill>
        <a:blip r:embed="rId26" cstate="print">
          <a:extLst>
            <a:ext uri="{28A0092B-C50C-407E-A947-70E740481C1C}">
              <a14:useLocalDpi xmlns:a14="http://schemas.microsoft.com/office/drawing/2010/main" val="0"/>
            </a:ext>
          </a:extLst>
        </a:blip>
        <a:stretch>
          <a:fillRect/>
        </a:stretch>
      </xdr:blipFill>
      <xdr:spPr>
        <a:xfrm>
          <a:off x="152400" y="29565600"/>
          <a:ext cx="2124075" cy="1137920"/>
        </a:xfrm>
        <a:prstGeom prst="rect">
          <a:avLst/>
        </a:prstGeom>
      </xdr:spPr>
    </xdr:pic>
    <xdr:clientData/>
  </xdr:twoCellAnchor>
  <xdr:twoCellAnchor editAs="oneCell">
    <xdr:from>
      <xdr:col>0</xdr:col>
      <xdr:colOff>247650</xdr:colOff>
      <xdr:row>207</xdr:row>
      <xdr:rowOff>19051</xdr:rowOff>
    </xdr:from>
    <xdr:to>
      <xdr:col>3</xdr:col>
      <xdr:colOff>180701</xdr:colOff>
      <xdr:row>212</xdr:row>
      <xdr:rowOff>38101</xdr:rowOff>
    </xdr:to>
    <xdr:pic>
      <xdr:nvPicPr>
        <xdr:cNvPr id="51" name="图片 50"/>
        <xdr:cNvPicPr>
          <a:picLocks noChangeAspect="1"/>
        </xdr:cNvPicPr>
      </xdr:nvPicPr>
      <xdr:blipFill>
        <a:blip r:embed="rId27" cstate="print">
          <a:extLst>
            <a:ext uri="{28A0092B-C50C-407E-A947-70E740481C1C}">
              <a14:useLocalDpi xmlns:a14="http://schemas.microsoft.com/office/drawing/2010/main" val="0"/>
            </a:ext>
          </a:extLst>
        </a:blip>
        <a:stretch>
          <a:fillRect/>
        </a:stretch>
      </xdr:blipFill>
      <xdr:spPr>
        <a:xfrm>
          <a:off x="247650" y="43395900"/>
          <a:ext cx="1990090" cy="1066800"/>
        </a:xfrm>
        <a:prstGeom prst="rect">
          <a:avLst/>
        </a:prstGeom>
      </xdr:spPr>
    </xdr:pic>
    <xdr:clientData/>
  </xdr:twoCellAnchor>
  <xdr:twoCellAnchor editAs="oneCell">
    <xdr:from>
      <xdr:col>0</xdr:col>
      <xdr:colOff>257175</xdr:colOff>
      <xdr:row>189</xdr:row>
      <xdr:rowOff>9525</xdr:rowOff>
    </xdr:from>
    <xdr:to>
      <xdr:col>3</xdr:col>
      <xdr:colOff>172454</xdr:colOff>
      <xdr:row>194</xdr:row>
      <xdr:rowOff>19050</xdr:rowOff>
    </xdr:to>
    <xdr:pic>
      <xdr:nvPicPr>
        <xdr:cNvPr id="53" name="图片 52"/>
        <xdr:cNvPicPr>
          <a:picLocks noChangeAspect="1"/>
        </xdr:cNvPicPr>
      </xdr:nvPicPr>
      <xdr:blipFill>
        <a:blip r:embed="rId28" cstate="print">
          <a:extLst>
            <a:ext uri="{28A0092B-C50C-407E-A947-70E740481C1C}">
              <a14:useLocalDpi xmlns:a14="http://schemas.microsoft.com/office/drawing/2010/main" val="0"/>
            </a:ext>
          </a:extLst>
        </a:blip>
        <a:stretch>
          <a:fillRect/>
        </a:stretch>
      </xdr:blipFill>
      <xdr:spPr>
        <a:xfrm>
          <a:off x="257175" y="39614475"/>
          <a:ext cx="1972310" cy="1057275"/>
        </a:xfrm>
        <a:prstGeom prst="rect">
          <a:avLst/>
        </a:prstGeom>
      </xdr:spPr>
    </xdr:pic>
    <xdr:clientData/>
  </xdr:twoCellAnchor>
  <xdr:twoCellAnchor editAs="oneCell">
    <xdr:from>
      <xdr:col>0</xdr:col>
      <xdr:colOff>238125</xdr:colOff>
      <xdr:row>63</xdr:row>
      <xdr:rowOff>28575</xdr:rowOff>
    </xdr:from>
    <xdr:to>
      <xdr:col>3</xdr:col>
      <xdr:colOff>171450</xdr:colOff>
      <xdr:row>68</xdr:row>
      <xdr:rowOff>47772</xdr:rowOff>
    </xdr:to>
    <xdr:pic>
      <xdr:nvPicPr>
        <xdr:cNvPr id="55" name="图片 54"/>
        <xdr:cNvPicPr>
          <a:picLocks noChangeAspect="1"/>
        </xdr:cNvPicPr>
      </xdr:nvPicPr>
      <xdr:blipFill>
        <a:blip r:embed="rId29" cstate="print">
          <a:extLst>
            <a:ext uri="{28A0092B-C50C-407E-A947-70E740481C1C}">
              <a14:useLocalDpi xmlns:a14="http://schemas.microsoft.com/office/drawing/2010/main" val="0"/>
            </a:ext>
          </a:extLst>
        </a:blip>
        <a:stretch>
          <a:fillRect/>
        </a:stretch>
      </xdr:blipFill>
      <xdr:spPr>
        <a:xfrm>
          <a:off x="238125" y="13230225"/>
          <a:ext cx="1990725" cy="1066800"/>
        </a:xfrm>
        <a:prstGeom prst="rect">
          <a:avLst/>
        </a:prstGeom>
      </xdr:spPr>
    </xdr:pic>
    <xdr:clientData/>
  </xdr:twoCellAnchor>
  <xdr:twoCellAnchor editAs="oneCell">
    <xdr:from>
      <xdr:col>0</xdr:col>
      <xdr:colOff>304800</xdr:colOff>
      <xdr:row>68</xdr:row>
      <xdr:rowOff>180976</xdr:rowOff>
    </xdr:from>
    <xdr:to>
      <xdr:col>3</xdr:col>
      <xdr:colOff>304800</xdr:colOff>
      <xdr:row>74</xdr:row>
      <xdr:rowOff>26358</xdr:rowOff>
    </xdr:to>
    <xdr:pic>
      <xdr:nvPicPr>
        <xdr:cNvPr id="57" name="图片 56"/>
        <xdr:cNvPicPr>
          <a:picLocks noChangeAspect="1"/>
        </xdr:cNvPicPr>
      </xdr:nvPicPr>
      <xdr:blipFill>
        <a:blip r:embed="rId30" cstate="print">
          <a:extLst>
            <a:ext uri="{28A0092B-C50C-407E-A947-70E740481C1C}">
              <a14:useLocalDpi xmlns:a14="http://schemas.microsoft.com/office/drawing/2010/main" val="0"/>
            </a:ext>
          </a:extLst>
        </a:blip>
        <a:stretch>
          <a:fillRect/>
        </a:stretch>
      </xdr:blipFill>
      <xdr:spPr>
        <a:xfrm>
          <a:off x="304800" y="14430375"/>
          <a:ext cx="2057400" cy="1102360"/>
        </a:xfrm>
        <a:prstGeom prst="rect">
          <a:avLst/>
        </a:prstGeom>
      </xdr:spPr>
    </xdr:pic>
    <xdr:clientData/>
  </xdr:twoCellAnchor>
  <xdr:twoCellAnchor editAs="oneCell">
    <xdr:from>
      <xdr:col>0</xdr:col>
      <xdr:colOff>285750</xdr:colOff>
      <xdr:row>117</xdr:row>
      <xdr:rowOff>9525</xdr:rowOff>
    </xdr:from>
    <xdr:to>
      <xdr:col>3</xdr:col>
      <xdr:colOff>295275</xdr:colOff>
      <xdr:row>122</xdr:row>
      <xdr:rowOff>69562</xdr:rowOff>
    </xdr:to>
    <xdr:pic>
      <xdr:nvPicPr>
        <xdr:cNvPr id="59" name="图片 58"/>
        <xdr:cNvPicPr>
          <a:picLocks noChangeAspect="1"/>
        </xdr:cNvPicPr>
      </xdr:nvPicPr>
      <xdr:blipFill>
        <a:blip r:embed="rId31" cstate="print">
          <a:extLst>
            <a:ext uri="{28A0092B-C50C-407E-A947-70E740481C1C}">
              <a14:useLocalDpi xmlns:a14="http://schemas.microsoft.com/office/drawing/2010/main" val="0"/>
            </a:ext>
          </a:extLst>
        </a:blip>
        <a:stretch>
          <a:fillRect/>
        </a:stretch>
      </xdr:blipFill>
      <xdr:spPr>
        <a:xfrm>
          <a:off x="285750" y="24526875"/>
          <a:ext cx="2066925" cy="1107440"/>
        </a:xfrm>
        <a:prstGeom prst="rect">
          <a:avLst/>
        </a:prstGeom>
      </xdr:spPr>
    </xdr:pic>
    <xdr:clientData/>
  </xdr:twoCellAnchor>
  <xdr:twoCellAnchor editAs="oneCell">
    <xdr:from>
      <xdr:col>0</xdr:col>
      <xdr:colOff>219075</xdr:colOff>
      <xdr:row>123</xdr:row>
      <xdr:rowOff>57150</xdr:rowOff>
    </xdr:from>
    <xdr:to>
      <xdr:col>3</xdr:col>
      <xdr:colOff>323850</xdr:colOff>
      <xdr:row>128</xdr:row>
      <xdr:rowOff>168237</xdr:rowOff>
    </xdr:to>
    <xdr:pic>
      <xdr:nvPicPr>
        <xdr:cNvPr id="61" name="图片 60"/>
        <xdr:cNvPicPr>
          <a:picLocks noChangeAspect="1"/>
        </xdr:cNvPicPr>
      </xdr:nvPicPr>
      <xdr:blipFill>
        <a:blip r:embed="rId32" cstate="print">
          <a:extLst>
            <a:ext uri="{28A0092B-C50C-407E-A947-70E740481C1C}">
              <a14:useLocalDpi xmlns:a14="http://schemas.microsoft.com/office/drawing/2010/main" val="0"/>
            </a:ext>
          </a:extLst>
        </a:blip>
        <a:stretch>
          <a:fillRect/>
        </a:stretch>
      </xdr:blipFill>
      <xdr:spPr>
        <a:xfrm>
          <a:off x="219075" y="25831800"/>
          <a:ext cx="2162175" cy="1158240"/>
        </a:xfrm>
        <a:prstGeom prst="rect">
          <a:avLst/>
        </a:prstGeom>
      </xdr:spPr>
    </xdr:pic>
    <xdr:clientData/>
  </xdr:twoCellAnchor>
  <xdr:twoCellAnchor editAs="oneCell">
    <xdr:from>
      <xdr:col>0</xdr:col>
      <xdr:colOff>352425</xdr:colOff>
      <xdr:row>213</xdr:row>
      <xdr:rowOff>47626</xdr:rowOff>
    </xdr:from>
    <xdr:to>
      <xdr:col>3</xdr:col>
      <xdr:colOff>214389</xdr:colOff>
      <xdr:row>218</xdr:row>
      <xdr:rowOff>28576</xdr:rowOff>
    </xdr:to>
    <xdr:pic>
      <xdr:nvPicPr>
        <xdr:cNvPr id="63" name="图片 62"/>
        <xdr:cNvPicPr>
          <a:picLocks noChangeAspect="1"/>
        </xdr:cNvPicPr>
      </xdr:nvPicPr>
      <xdr:blipFill>
        <a:blip r:embed="rId33" cstate="print">
          <a:extLst>
            <a:ext uri="{28A0092B-C50C-407E-A947-70E740481C1C}">
              <a14:useLocalDpi xmlns:a14="http://schemas.microsoft.com/office/drawing/2010/main" val="0"/>
            </a:ext>
          </a:extLst>
        </a:blip>
        <a:stretch>
          <a:fillRect/>
        </a:stretch>
      </xdr:blipFill>
      <xdr:spPr>
        <a:xfrm>
          <a:off x="352425" y="44681775"/>
          <a:ext cx="1918970" cy="1028700"/>
        </a:xfrm>
        <a:prstGeom prst="rect">
          <a:avLst/>
        </a:prstGeom>
      </xdr:spPr>
    </xdr:pic>
    <xdr:clientData/>
  </xdr:twoCellAnchor>
  <xdr:twoCellAnchor editAs="oneCell">
    <xdr:from>
      <xdr:col>0</xdr:col>
      <xdr:colOff>219075</xdr:colOff>
      <xdr:row>195</xdr:row>
      <xdr:rowOff>19051</xdr:rowOff>
    </xdr:from>
    <xdr:to>
      <xdr:col>3</xdr:col>
      <xdr:colOff>180975</xdr:colOff>
      <xdr:row>200</xdr:row>
      <xdr:rowOff>53563</xdr:rowOff>
    </xdr:to>
    <xdr:pic>
      <xdr:nvPicPr>
        <xdr:cNvPr id="65" name="图片 64"/>
        <xdr:cNvPicPr>
          <a:picLocks noChangeAspect="1"/>
        </xdr:cNvPicPr>
      </xdr:nvPicPr>
      <xdr:blipFill>
        <a:blip r:embed="rId34" cstate="print">
          <a:extLst>
            <a:ext uri="{28A0092B-C50C-407E-A947-70E740481C1C}">
              <a14:useLocalDpi xmlns:a14="http://schemas.microsoft.com/office/drawing/2010/main" val="0"/>
            </a:ext>
          </a:extLst>
        </a:blip>
        <a:stretch>
          <a:fillRect/>
        </a:stretch>
      </xdr:blipFill>
      <xdr:spPr>
        <a:xfrm>
          <a:off x="219075" y="40881300"/>
          <a:ext cx="2019300" cy="1082040"/>
        </a:xfrm>
        <a:prstGeom prst="rect">
          <a:avLst/>
        </a:prstGeom>
      </xdr:spPr>
    </xdr:pic>
    <xdr:clientData/>
  </xdr:twoCellAnchor>
  <xdr:twoCellAnchor editAs="oneCell">
    <xdr:from>
      <xdr:col>0</xdr:col>
      <xdr:colOff>180975</xdr:colOff>
      <xdr:row>44</xdr:row>
      <xdr:rowOff>200026</xdr:rowOff>
    </xdr:from>
    <xdr:to>
      <xdr:col>3</xdr:col>
      <xdr:colOff>398375</xdr:colOff>
      <xdr:row>50</xdr:row>
      <xdr:rowOff>161925</xdr:rowOff>
    </xdr:to>
    <xdr:pic>
      <xdr:nvPicPr>
        <xdr:cNvPr id="67" name="图片 66"/>
        <xdr:cNvPicPr>
          <a:picLocks noChangeAspect="1"/>
        </xdr:cNvPicPr>
      </xdr:nvPicPr>
      <xdr:blipFill>
        <a:blip r:embed="rId35" cstate="print">
          <a:extLst>
            <a:ext uri="{28A0092B-C50C-407E-A947-70E740481C1C}">
              <a14:useLocalDpi xmlns:a14="http://schemas.microsoft.com/office/drawing/2010/main" val="0"/>
            </a:ext>
          </a:extLst>
        </a:blip>
        <a:stretch>
          <a:fillRect/>
        </a:stretch>
      </xdr:blipFill>
      <xdr:spPr>
        <a:xfrm>
          <a:off x="180975" y="9420225"/>
          <a:ext cx="2274570" cy="1219200"/>
        </a:xfrm>
        <a:prstGeom prst="rect">
          <a:avLst/>
        </a:prstGeom>
      </xdr:spPr>
    </xdr:pic>
    <xdr:clientData/>
  </xdr:twoCellAnchor>
  <xdr:twoCellAnchor editAs="oneCell">
    <xdr:from>
      <xdr:col>0</xdr:col>
      <xdr:colOff>314325</xdr:colOff>
      <xdr:row>51</xdr:row>
      <xdr:rowOff>19050</xdr:rowOff>
    </xdr:from>
    <xdr:to>
      <xdr:col>3</xdr:col>
      <xdr:colOff>247377</xdr:colOff>
      <xdr:row>56</xdr:row>
      <xdr:rowOff>38100</xdr:rowOff>
    </xdr:to>
    <xdr:pic>
      <xdr:nvPicPr>
        <xdr:cNvPr id="69" name="图片 68"/>
        <xdr:cNvPicPr>
          <a:picLocks noChangeAspect="1"/>
        </xdr:cNvPicPr>
      </xdr:nvPicPr>
      <xdr:blipFill>
        <a:blip r:embed="rId36" cstate="print">
          <a:extLst>
            <a:ext uri="{28A0092B-C50C-407E-A947-70E740481C1C}">
              <a14:useLocalDpi xmlns:a14="http://schemas.microsoft.com/office/drawing/2010/main" val="0"/>
            </a:ext>
          </a:extLst>
        </a:blip>
        <a:stretch>
          <a:fillRect/>
        </a:stretch>
      </xdr:blipFill>
      <xdr:spPr>
        <a:xfrm>
          <a:off x="314325" y="10706100"/>
          <a:ext cx="1990090" cy="1066800"/>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22</xdr:col>
      <xdr:colOff>265268</xdr:colOff>
      <xdr:row>39</xdr:row>
      <xdr:rowOff>107172</xdr:rowOff>
    </xdr:from>
    <xdr:to>
      <xdr:col>25</xdr:col>
      <xdr:colOff>122548</xdr:colOff>
      <xdr:row>45</xdr:row>
      <xdr:rowOff>172299</xdr:rowOff>
    </xdr:to>
    <xdr:pic>
      <xdr:nvPicPr>
        <xdr:cNvPr id="7" name="图片 6"/>
        <xdr:cNvPicPr>
          <a:picLocks noChangeAspect="1"/>
        </xdr:cNvPicPr>
      </xdr:nvPicPr>
      <xdr:blipFill>
        <a:blip r:embed="rId1" cstate="print">
          <a:extLst>
            <a:ext uri="{28A0092B-C50C-407E-A947-70E740481C1C}">
              <a14:useLocalDpi xmlns:a14="http://schemas.microsoft.com/office/drawing/2010/main" val="0"/>
            </a:ext>
          </a:extLst>
        </a:blip>
        <a:stretch>
          <a:fillRect/>
        </a:stretch>
      </xdr:blipFill>
      <xdr:spPr>
        <a:xfrm flipH="1">
          <a:off x="15485745" y="8202930"/>
          <a:ext cx="1914525" cy="1322705"/>
        </a:xfrm>
        <a:prstGeom prst="rect">
          <a:avLst/>
        </a:prstGeom>
      </xdr:spPr>
    </xdr:pic>
    <xdr:clientData/>
  </xdr:twoCellAnchor>
  <xdr:twoCellAnchor editAs="oneCell">
    <xdr:from>
      <xdr:col>0</xdr:col>
      <xdr:colOff>352425</xdr:colOff>
      <xdr:row>100</xdr:row>
      <xdr:rowOff>186784</xdr:rowOff>
    </xdr:from>
    <xdr:to>
      <xdr:col>2</xdr:col>
      <xdr:colOff>91573</xdr:colOff>
      <xdr:row>103</xdr:row>
      <xdr:rowOff>157807</xdr:rowOff>
    </xdr:to>
    <xdr:pic>
      <xdr:nvPicPr>
        <xdr:cNvPr id="9" name="图片 8"/>
        <xdr:cNvPicPr>
          <a:picLocks noChangeAspect="1"/>
        </xdr:cNvPicPr>
      </xdr:nvPicPr>
      <xdr:blipFill>
        <a:blip r:embed="rId2" cstate="print">
          <a:extLst>
            <a:ext uri="{28A0092B-C50C-407E-A947-70E740481C1C}">
              <a14:useLocalDpi xmlns:a14="http://schemas.microsoft.com/office/drawing/2010/main" val="0"/>
            </a:ext>
          </a:extLst>
        </a:blip>
        <a:stretch>
          <a:fillRect/>
        </a:stretch>
      </xdr:blipFill>
      <xdr:spPr>
        <a:xfrm flipH="1">
          <a:off x="352425" y="20951190"/>
          <a:ext cx="1243965" cy="599440"/>
        </a:xfrm>
        <a:prstGeom prst="rect">
          <a:avLst/>
        </a:prstGeom>
      </xdr:spPr>
    </xdr:pic>
    <xdr:clientData/>
  </xdr:twoCellAnchor>
  <xdr:twoCellAnchor editAs="oneCell">
    <xdr:from>
      <xdr:col>4</xdr:col>
      <xdr:colOff>571500</xdr:colOff>
      <xdr:row>38</xdr:row>
      <xdr:rowOff>121375</xdr:rowOff>
    </xdr:from>
    <xdr:to>
      <xdr:col>8</xdr:col>
      <xdr:colOff>592258</xdr:colOff>
      <xdr:row>49</xdr:row>
      <xdr:rowOff>9525</xdr:rowOff>
    </xdr:to>
    <xdr:pic>
      <xdr:nvPicPr>
        <xdr:cNvPr id="11" name="图片 10"/>
        <xdr:cNvPicPr>
          <a:picLocks noChangeAspect="1"/>
        </xdr:cNvPicPr>
      </xdr:nvPicPr>
      <xdr:blipFill>
        <a:blip r:embed="rId3" cstate="print">
          <a:extLst>
            <a:ext uri="{28A0092B-C50C-407E-A947-70E740481C1C}">
              <a14:useLocalDpi xmlns:a14="http://schemas.microsoft.com/office/drawing/2010/main" val="0"/>
            </a:ext>
          </a:extLst>
        </a:blip>
        <a:stretch>
          <a:fillRect/>
        </a:stretch>
      </xdr:blipFill>
      <xdr:spPr>
        <a:xfrm flipH="1">
          <a:off x="3448050" y="8007985"/>
          <a:ext cx="2763520" cy="2174240"/>
        </a:xfrm>
        <a:prstGeom prst="rect">
          <a:avLst/>
        </a:prstGeom>
      </xdr:spPr>
    </xdr:pic>
    <xdr:clientData/>
  </xdr:twoCellAnchor>
  <xdr:twoCellAnchor editAs="oneCell">
    <xdr:from>
      <xdr:col>9</xdr:col>
      <xdr:colOff>327143</xdr:colOff>
      <xdr:row>31</xdr:row>
      <xdr:rowOff>68321</xdr:rowOff>
    </xdr:from>
    <xdr:to>
      <xdr:col>12</xdr:col>
      <xdr:colOff>114299</xdr:colOff>
      <xdr:row>47</xdr:row>
      <xdr:rowOff>12435</xdr:rowOff>
    </xdr:to>
    <xdr:pic>
      <xdr:nvPicPr>
        <xdr:cNvPr id="13" name="图片 12"/>
        <xdr:cNvPicPr>
          <a:picLocks noChangeAspect="1"/>
        </xdr:cNvPicPr>
      </xdr:nvPicPr>
      <xdr:blipFill>
        <a:blip r:embed="rId4" cstate="print">
          <a:extLst>
            <a:ext uri="{28A0092B-C50C-407E-A947-70E740481C1C}">
              <a14:useLocalDpi xmlns:a14="http://schemas.microsoft.com/office/drawing/2010/main" val="0"/>
            </a:ext>
          </a:extLst>
        </a:blip>
        <a:stretch>
          <a:fillRect/>
        </a:stretch>
      </xdr:blipFill>
      <xdr:spPr>
        <a:xfrm flipH="1">
          <a:off x="6632575" y="6487795"/>
          <a:ext cx="1844040" cy="3296920"/>
        </a:xfrm>
        <a:prstGeom prst="rect">
          <a:avLst/>
        </a:prstGeom>
      </xdr:spPr>
    </xdr:pic>
    <xdr:clientData/>
  </xdr:twoCellAnchor>
  <xdr:twoCellAnchor editAs="oneCell">
    <xdr:from>
      <xdr:col>0</xdr:col>
      <xdr:colOff>278597</xdr:colOff>
      <xdr:row>34</xdr:row>
      <xdr:rowOff>39028</xdr:rowOff>
    </xdr:from>
    <xdr:to>
      <xdr:col>2</xdr:col>
      <xdr:colOff>200849</xdr:colOff>
      <xdr:row>46</xdr:row>
      <xdr:rowOff>2249</xdr:rowOff>
    </xdr:to>
    <xdr:pic>
      <xdr:nvPicPr>
        <xdr:cNvPr id="17" name="图片 16"/>
        <xdr:cNvPicPr>
          <a:picLocks noChangeAspect="1"/>
        </xdr:cNvPicPr>
      </xdr:nvPicPr>
      <xdr:blipFill>
        <a:blip r:embed="rId5" cstate="print">
          <a:extLst>
            <a:ext uri="{28A0092B-C50C-407E-A947-70E740481C1C}">
              <a14:useLocalDpi xmlns:a14="http://schemas.microsoft.com/office/drawing/2010/main" val="0"/>
            </a:ext>
          </a:extLst>
        </a:blip>
        <a:stretch>
          <a:fillRect/>
        </a:stretch>
      </xdr:blipFill>
      <xdr:spPr>
        <a:xfrm flipH="1">
          <a:off x="278130" y="7087235"/>
          <a:ext cx="1427480" cy="2477770"/>
        </a:xfrm>
        <a:prstGeom prst="rect">
          <a:avLst/>
        </a:prstGeom>
      </xdr:spPr>
    </xdr:pic>
    <xdr:clientData/>
  </xdr:twoCellAnchor>
  <xdr:twoCellAnchor editAs="oneCell">
    <xdr:from>
      <xdr:col>8</xdr:col>
      <xdr:colOff>69892</xdr:colOff>
      <xdr:row>60</xdr:row>
      <xdr:rowOff>32290</xdr:rowOff>
    </xdr:from>
    <xdr:to>
      <xdr:col>11</xdr:col>
      <xdr:colOff>304799</xdr:colOff>
      <xdr:row>73</xdr:row>
      <xdr:rowOff>131316</xdr:rowOff>
    </xdr:to>
    <xdr:pic>
      <xdr:nvPicPr>
        <xdr:cNvPr id="19" name="图片 18"/>
        <xdr:cNvPicPr>
          <a:picLocks noChangeAspect="1"/>
        </xdr:cNvPicPr>
      </xdr:nvPicPr>
      <xdr:blipFill>
        <a:blip r:embed="rId6" cstate="print">
          <a:extLst>
            <a:ext uri="{28A0092B-C50C-407E-A947-70E740481C1C}">
              <a14:useLocalDpi xmlns:a14="http://schemas.microsoft.com/office/drawing/2010/main" val="0"/>
            </a:ext>
          </a:extLst>
        </a:blip>
        <a:stretch>
          <a:fillRect/>
        </a:stretch>
      </xdr:blipFill>
      <xdr:spPr>
        <a:xfrm flipH="1">
          <a:off x="5689600" y="12471400"/>
          <a:ext cx="2291715" cy="2823210"/>
        </a:xfrm>
        <a:prstGeom prst="rect">
          <a:avLst/>
        </a:prstGeom>
      </xdr:spPr>
    </xdr:pic>
    <xdr:clientData/>
  </xdr:twoCellAnchor>
  <xdr:twoCellAnchor editAs="oneCell">
    <xdr:from>
      <xdr:col>5</xdr:col>
      <xdr:colOff>47625</xdr:colOff>
      <xdr:row>62</xdr:row>
      <xdr:rowOff>86868</xdr:rowOff>
    </xdr:from>
    <xdr:to>
      <xdr:col>8</xdr:col>
      <xdr:colOff>171449</xdr:colOff>
      <xdr:row>73</xdr:row>
      <xdr:rowOff>206553</xdr:rowOff>
    </xdr:to>
    <xdr:pic>
      <xdr:nvPicPr>
        <xdr:cNvPr id="23" name="图片 22"/>
        <xdr:cNvPicPr>
          <a:picLocks noChangeAspect="1"/>
        </xdr:cNvPicPr>
      </xdr:nvPicPr>
      <xdr:blipFill>
        <a:blip r:embed="rId7" cstate="print">
          <a:extLst>
            <a:ext uri="{28A0092B-C50C-407E-A947-70E740481C1C}">
              <a14:useLocalDpi xmlns:a14="http://schemas.microsoft.com/office/drawing/2010/main" val="0"/>
            </a:ext>
          </a:extLst>
        </a:blip>
        <a:stretch>
          <a:fillRect/>
        </a:stretch>
      </xdr:blipFill>
      <xdr:spPr>
        <a:xfrm flipH="1">
          <a:off x="3609975" y="12945110"/>
          <a:ext cx="2180590" cy="2425065"/>
        </a:xfrm>
        <a:prstGeom prst="rect">
          <a:avLst/>
        </a:prstGeom>
      </xdr:spPr>
    </xdr:pic>
    <xdr:clientData/>
  </xdr:twoCellAnchor>
  <xdr:twoCellAnchor editAs="oneCell">
    <xdr:from>
      <xdr:col>8</xdr:col>
      <xdr:colOff>257154</xdr:colOff>
      <xdr:row>122</xdr:row>
      <xdr:rowOff>67530</xdr:rowOff>
    </xdr:from>
    <xdr:to>
      <xdr:col>10</xdr:col>
      <xdr:colOff>562887</xdr:colOff>
      <xdr:row>134</xdr:row>
      <xdr:rowOff>30750</xdr:rowOff>
    </xdr:to>
    <xdr:pic>
      <xdr:nvPicPr>
        <xdr:cNvPr id="25" name="图片 24"/>
        <xdr:cNvPicPr>
          <a:picLocks noChangeAspect="1"/>
        </xdr:cNvPicPr>
      </xdr:nvPicPr>
      <xdr:blipFill>
        <a:blip r:embed="rId8" cstate="print">
          <a:extLst>
            <a:ext uri="{28A0092B-C50C-407E-A947-70E740481C1C}">
              <a14:useLocalDpi xmlns:a14="http://schemas.microsoft.com/office/drawing/2010/main" val="0"/>
            </a:ext>
          </a:extLst>
        </a:blip>
        <a:stretch>
          <a:fillRect/>
        </a:stretch>
      </xdr:blipFill>
      <xdr:spPr>
        <a:xfrm flipH="1">
          <a:off x="5876290" y="25403810"/>
          <a:ext cx="1677670" cy="2477770"/>
        </a:xfrm>
        <a:prstGeom prst="rect">
          <a:avLst/>
        </a:prstGeom>
      </xdr:spPr>
    </xdr:pic>
    <xdr:clientData/>
  </xdr:twoCellAnchor>
  <xdr:twoCellAnchor editAs="oneCell">
    <xdr:from>
      <xdr:col>6</xdr:col>
      <xdr:colOff>357593</xdr:colOff>
      <xdr:row>123</xdr:row>
      <xdr:rowOff>84178</xdr:rowOff>
    </xdr:from>
    <xdr:to>
      <xdr:col>8</xdr:col>
      <xdr:colOff>371474</xdr:colOff>
      <xdr:row>134</xdr:row>
      <xdr:rowOff>41508</xdr:rowOff>
    </xdr:to>
    <xdr:pic>
      <xdr:nvPicPr>
        <xdr:cNvPr id="27" name="图片 26"/>
        <xdr:cNvPicPr>
          <a:picLocks noChangeAspect="1"/>
        </xdr:cNvPicPr>
      </xdr:nvPicPr>
      <xdr:blipFill>
        <a:blip r:embed="rId9" cstate="print">
          <a:extLst>
            <a:ext uri="{28A0092B-C50C-407E-A947-70E740481C1C}">
              <a14:useLocalDpi xmlns:a14="http://schemas.microsoft.com/office/drawing/2010/main" val="0"/>
            </a:ext>
          </a:extLst>
        </a:blip>
        <a:stretch>
          <a:fillRect/>
        </a:stretch>
      </xdr:blipFill>
      <xdr:spPr>
        <a:xfrm flipH="1">
          <a:off x="4605655" y="25629870"/>
          <a:ext cx="1384935" cy="2262505"/>
        </a:xfrm>
        <a:prstGeom prst="rect">
          <a:avLst/>
        </a:prstGeom>
      </xdr:spPr>
    </xdr:pic>
    <xdr:clientData/>
  </xdr:twoCellAnchor>
  <xdr:twoCellAnchor editAs="oneCell">
    <xdr:from>
      <xdr:col>2</xdr:col>
      <xdr:colOff>148712</xdr:colOff>
      <xdr:row>121</xdr:row>
      <xdr:rowOff>43678</xdr:rowOff>
    </xdr:from>
    <xdr:to>
      <xdr:col>4</xdr:col>
      <xdr:colOff>476249</xdr:colOff>
      <xdr:row>133</xdr:row>
      <xdr:rowOff>169129</xdr:rowOff>
    </xdr:to>
    <xdr:pic>
      <xdr:nvPicPr>
        <xdr:cNvPr id="29" name="图片 28"/>
        <xdr:cNvPicPr>
          <a:picLocks noChangeAspect="1"/>
        </xdr:cNvPicPr>
      </xdr:nvPicPr>
      <xdr:blipFill>
        <a:blip r:embed="rId10" cstate="print">
          <a:extLst>
            <a:ext uri="{28A0092B-C50C-407E-A947-70E740481C1C}">
              <a14:useLocalDpi xmlns:a14="http://schemas.microsoft.com/office/drawing/2010/main" val="0"/>
            </a:ext>
          </a:extLst>
        </a:blip>
        <a:stretch>
          <a:fillRect/>
        </a:stretch>
      </xdr:blipFill>
      <xdr:spPr>
        <a:xfrm flipH="1">
          <a:off x="1653540" y="25170130"/>
          <a:ext cx="1698625" cy="2640330"/>
        </a:xfrm>
        <a:prstGeom prst="rect">
          <a:avLst/>
        </a:prstGeom>
      </xdr:spPr>
    </xdr:pic>
    <xdr:clientData/>
  </xdr:twoCellAnchor>
  <xdr:twoCellAnchor editAs="oneCell">
    <xdr:from>
      <xdr:col>14</xdr:col>
      <xdr:colOff>70708</xdr:colOff>
      <xdr:row>119</xdr:row>
      <xdr:rowOff>69853</xdr:rowOff>
    </xdr:from>
    <xdr:to>
      <xdr:col>17</xdr:col>
      <xdr:colOff>330947</xdr:colOff>
      <xdr:row>134</xdr:row>
      <xdr:rowOff>95250</xdr:rowOff>
    </xdr:to>
    <xdr:pic>
      <xdr:nvPicPr>
        <xdr:cNvPr id="31" name="图片 30"/>
        <xdr:cNvPicPr>
          <a:picLocks noChangeAspect="1"/>
        </xdr:cNvPicPr>
      </xdr:nvPicPr>
      <xdr:blipFill>
        <a:blip r:embed="rId11" cstate="print">
          <a:extLst>
            <a:ext uri="{28A0092B-C50C-407E-A947-70E740481C1C}">
              <a14:useLocalDpi xmlns:a14="http://schemas.microsoft.com/office/drawing/2010/main" val="0"/>
            </a:ext>
          </a:extLst>
        </a:blip>
        <a:stretch>
          <a:fillRect/>
        </a:stretch>
      </xdr:blipFill>
      <xdr:spPr>
        <a:xfrm flipH="1">
          <a:off x="9805035" y="24777700"/>
          <a:ext cx="2317750" cy="3168650"/>
        </a:xfrm>
        <a:prstGeom prst="rect">
          <a:avLst/>
        </a:prstGeom>
      </xdr:spPr>
    </xdr:pic>
    <xdr:clientData/>
  </xdr:twoCellAnchor>
  <xdr:twoCellAnchor editAs="oneCell">
    <xdr:from>
      <xdr:col>4</xdr:col>
      <xdr:colOff>302465</xdr:colOff>
      <xdr:row>122</xdr:row>
      <xdr:rowOff>120265</xdr:rowOff>
    </xdr:from>
    <xdr:to>
      <xdr:col>6</xdr:col>
      <xdr:colOff>561734</xdr:colOff>
      <xdr:row>134</xdr:row>
      <xdr:rowOff>66675</xdr:rowOff>
    </xdr:to>
    <xdr:pic>
      <xdr:nvPicPr>
        <xdr:cNvPr id="33" name="图片 32"/>
        <xdr:cNvPicPr>
          <a:picLocks noChangeAspect="1"/>
        </xdr:cNvPicPr>
      </xdr:nvPicPr>
      <xdr:blipFill>
        <a:blip r:embed="rId12" cstate="print">
          <a:extLst>
            <a:ext uri="{28A0092B-C50C-407E-A947-70E740481C1C}">
              <a14:useLocalDpi xmlns:a14="http://schemas.microsoft.com/office/drawing/2010/main" val="0"/>
            </a:ext>
          </a:extLst>
        </a:blip>
        <a:stretch>
          <a:fillRect/>
        </a:stretch>
      </xdr:blipFill>
      <xdr:spPr>
        <a:xfrm flipH="1">
          <a:off x="3178810" y="25456515"/>
          <a:ext cx="1630680" cy="2461260"/>
        </a:xfrm>
        <a:prstGeom prst="rect">
          <a:avLst/>
        </a:prstGeom>
      </xdr:spPr>
    </xdr:pic>
    <xdr:clientData/>
  </xdr:twoCellAnchor>
  <xdr:twoCellAnchor editAs="oneCell">
    <xdr:from>
      <xdr:col>0</xdr:col>
      <xdr:colOff>9523</xdr:colOff>
      <xdr:row>126</xdr:row>
      <xdr:rowOff>28018</xdr:rowOff>
    </xdr:from>
    <xdr:to>
      <xdr:col>2</xdr:col>
      <xdr:colOff>474849</xdr:colOff>
      <xdr:row>134</xdr:row>
      <xdr:rowOff>123825</xdr:rowOff>
    </xdr:to>
    <xdr:pic>
      <xdr:nvPicPr>
        <xdr:cNvPr id="35" name="图片 34"/>
        <xdr:cNvPicPr>
          <a:picLocks noChangeAspect="1"/>
        </xdr:cNvPicPr>
      </xdr:nvPicPr>
      <xdr:blipFill>
        <a:blip r:embed="rId13" cstate="print">
          <a:extLst>
            <a:ext uri="{28A0092B-C50C-407E-A947-70E740481C1C}">
              <a14:useLocalDpi xmlns:a14="http://schemas.microsoft.com/office/drawing/2010/main" val="0"/>
            </a:ext>
          </a:extLst>
        </a:blip>
        <a:stretch>
          <a:fillRect/>
        </a:stretch>
      </xdr:blipFill>
      <xdr:spPr>
        <a:xfrm flipH="1">
          <a:off x="8890" y="26202640"/>
          <a:ext cx="1970405" cy="1772285"/>
        </a:xfrm>
        <a:prstGeom prst="rect">
          <a:avLst/>
        </a:prstGeom>
      </xdr:spPr>
    </xdr:pic>
    <xdr:clientData/>
  </xdr:twoCellAnchor>
  <xdr:twoCellAnchor editAs="oneCell">
    <xdr:from>
      <xdr:col>12</xdr:col>
      <xdr:colOff>29335</xdr:colOff>
      <xdr:row>32</xdr:row>
      <xdr:rowOff>15028</xdr:rowOff>
    </xdr:from>
    <xdr:to>
      <xdr:col>14</xdr:col>
      <xdr:colOff>504824</xdr:colOff>
      <xdr:row>44</xdr:row>
      <xdr:rowOff>206979</xdr:rowOff>
    </xdr:to>
    <xdr:pic>
      <xdr:nvPicPr>
        <xdr:cNvPr id="37" name="图片 36"/>
        <xdr:cNvPicPr>
          <a:picLocks noChangeAspect="1"/>
        </xdr:cNvPicPr>
      </xdr:nvPicPr>
      <xdr:blipFill>
        <a:blip r:embed="rId14" cstate="print">
          <a:extLst>
            <a:ext uri="{28A0092B-C50C-407E-A947-70E740481C1C}">
              <a14:useLocalDpi xmlns:a14="http://schemas.microsoft.com/office/drawing/2010/main" val="0"/>
            </a:ext>
          </a:extLst>
        </a:blip>
        <a:stretch>
          <a:fillRect/>
        </a:stretch>
      </xdr:blipFill>
      <xdr:spPr>
        <a:xfrm flipH="1">
          <a:off x="8392160" y="6644005"/>
          <a:ext cx="1846580" cy="2706370"/>
        </a:xfrm>
        <a:prstGeom prst="rect">
          <a:avLst/>
        </a:prstGeom>
      </xdr:spPr>
    </xdr:pic>
    <xdr:clientData/>
  </xdr:twoCellAnchor>
  <xdr:twoCellAnchor editAs="oneCell">
    <xdr:from>
      <xdr:col>16</xdr:col>
      <xdr:colOff>453448</xdr:colOff>
      <xdr:row>118</xdr:row>
      <xdr:rowOff>12261</xdr:rowOff>
    </xdr:from>
    <xdr:to>
      <xdr:col>20</xdr:col>
      <xdr:colOff>171449</xdr:colOff>
      <xdr:row>133</xdr:row>
      <xdr:rowOff>177545</xdr:rowOff>
    </xdr:to>
    <xdr:pic>
      <xdr:nvPicPr>
        <xdr:cNvPr id="41" name="图片 40"/>
        <xdr:cNvPicPr>
          <a:picLocks noChangeAspect="1"/>
        </xdr:cNvPicPr>
      </xdr:nvPicPr>
      <xdr:blipFill>
        <a:blip r:embed="rId15" cstate="print">
          <a:extLst>
            <a:ext uri="{28A0092B-C50C-407E-A947-70E740481C1C}">
              <a14:useLocalDpi xmlns:a14="http://schemas.microsoft.com/office/drawing/2010/main" val="0"/>
            </a:ext>
          </a:extLst>
        </a:blip>
        <a:stretch>
          <a:fillRect/>
        </a:stretch>
      </xdr:blipFill>
      <xdr:spPr>
        <a:xfrm flipH="1">
          <a:off x="11559540" y="24510365"/>
          <a:ext cx="2460625" cy="3308350"/>
        </a:xfrm>
        <a:prstGeom prst="rect">
          <a:avLst/>
        </a:prstGeom>
      </xdr:spPr>
    </xdr:pic>
    <xdr:clientData/>
  </xdr:twoCellAnchor>
  <xdr:twoCellAnchor editAs="oneCell">
    <xdr:from>
      <xdr:col>11</xdr:col>
      <xdr:colOff>94736</xdr:colOff>
      <xdr:row>121</xdr:row>
      <xdr:rowOff>55965</xdr:rowOff>
    </xdr:from>
    <xdr:to>
      <xdr:col>14</xdr:col>
      <xdr:colOff>38099</xdr:colOff>
      <xdr:row>134</xdr:row>
      <xdr:rowOff>100651</xdr:rowOff>
    </xdr:to>
    <xdr:pic>
      <xdr:nvPicPr>
        <xdr:cNvPr id="43" name="图片 42"/>
        <xdr:cNvPicPr>
          <a:picLocks noChangeAspect="1"/>
        </xdr:cNvPicPr>
      </xdr:nvPicPr>
      <xdr:blipFill>
        <a:blip r:embed="rId16" cstate="print">
          <a:extLst>
            <a:ext uri="{28A0092B-C50C-407E-A947-70E740481C1C}">
              <a14:useLocalDpi xmlns:a14="http://schemas.microsoft.com/office/drawing/2010/main" val="0"/>
            </a:ext>
          </a:extLst>
        </a:blip>
        <a:stretch>
          <a:fillRect/>
        </a:stretch>
      </xdr:blipFill>
      <xdr:spPr>
        <a:xfrm flipH="1">
          <a:off x="7771765" y="25182830"/>
          <a:ext cx="2000250" cy="2768600"/>
        </a:xfrm>
        <a:prstGeom prst="rect">
          <a:avLst/>
        </a:prstGeom>
      </xdr:spPr>
    </xdr:pic>
    <xdr:clientData/>
  </xdr:twoCellAnchor>
  <xdr:twoCellAnchor editAs="oneCell">
    <xdr:from>
      <xdr:col>25</xdr:col>
      <xdr:colOff>236318</xdr:colOff>
      <xdr:row>36</xdr:row>
      <xdr:rowOff>39916</xdr:rowOff>
    </xdr:from>
    <xdr:to>
      <xdr:col>28</xdr:col>
      <xdr:colOff>93598</xdr:colOff>
      <xdr:row>45</xdr:row>
      <xdr:rowOff>36734</xdr:rowOff>
    </xdr:to>
    <xdr:pic>
      <xdr:nvPicPr>
        <xdr:cNvPr id="47" name="图片 46"/>
        <xdr:cNvPicPr>
          <a:picLocks noChangeAspect="1"/>
        </xdr:cNvPicPr>
      </xdr:nvPicPr>
      <xdr:blipFill>
        <a:blip r:embed="rId17" cstate="print">
          <a:extLst>
            <a:ext uri="{28A0092B-C50C-407E-A947-70E740481C1C}">
              <a14:useLocalDpi xmlns:a14="http://schemas.microsoft.com/office/drawing/2010/main" val="0"/>
            </a:ext>
          </a:extLst>
        </a:blip>
        <a:stretch>
          <a:fillRect/>
        </a:stretch>
      </xdr:blipFill>
      <xdr:spPr>
        <a:xfrm flipH="1">
          <a:off x="17514570" y="7506970"/>
          <a:ext cx="1914525" cy="1882775"/>
        </a:xfrm>
        <a:prstGeom prst="rect">
          <a:avLst/>
        </a:prstGeom>
      </xdr:spPr>
    </xdr:pic>
    <xdr:clientData/>
  </xdr:twoCellAnchor>
  <xdr:twoCellAnchor editAs="oneCell">
    <xdr:from>
      <xdr:col>1</xdr:col>
      <xdr:colOff>376736</xdr:colOff>
      <xdr:row>60</xdr:row>
      <xdr:rowOff>98181</xdr:rowOff>
    </xdr:from>
    <xdr:to>
      <xdr:col>4</xdr:col>
      <xdr:colOff>380999</xdr:colOff>
      <xdr:row>73</xdr:row>
      <xdr:rowOff>207781</xdr:rowOff>
    </xdr:to>
    <xdr:pic>
      <xdr:nvPicPr>
        <xdr:cNvPr id="49" name="图片 48"/>
        <xdr:cNvPicPr>
          <a:picLocks noChangeAspect="1"/>
        </xdr:cNvPicPr>
      </xdr:nvPicPr>
      <xdr:blipFill>
        <a:blip r:embed="rId18" cstate="print">
          <a:extLst>
            <a:ext uri="{28A0092B-C50C-407E-A947-70E740481C1C}">
              <a14:useLocalDpi xmlns:a14="http://schemas.microsoft.com/office/drawing/2010/main" val="0"/>
            </a:ext>
          </a:extLst>
        </a:blip>
        <a:stretch>
          <a:fillRect/>
        </a:stretch>
      </xdr:blipFill>
      <xdr:spPr>
        <a:xfrm flipH="1">
          <a:off x="1062355" y="12537440"/>
          <a:ext cx="2194560" cy="2834005"/>
        </a:xfrm>
        <a:prstGeom prst="rect">
          <a:avLst/>
        </a:prstGeom>
      </xdr:spPr>
    </xdr:pic>
    <xdr:clientData/>
  </xdr:twoCellAnchor>
  <xdr:twoCellAnchor editAs="oneCell">
    <xdr:from>
      <xdr:col>2</xdr:col>
      <xdr:colOff>368305</xdr:colOff>
      <xdr:row>6</xdr:row>
      <xdr:rowOff>11927</xdr:rowOff>
    </xdr:from>
    <xdr:to>
      <xdr:col>4</xdr:col>
      <xdr:colOff>616417</xdr:colOff>
      <xdr:row>17</xdr:row>
      <xdr:rowOff>184697</xdr:rowOff>
    </xdr:to>
    <xdr:pic>
      <xdr:nvPicPr>
        <xdr:cNvPr id="54" name="图片 53"/>
        <xdr:cNvPicPr>
          <a:picLocks noChangeAspect="1"/>
        </xdr:cNvPicPr>
      </xdr:nvPicPr>
      <xdr:blipFill>
        <a:blip r:embed="rId19" cstate="print">
          <a:extLst>
            <a:ext uri="{28A0092B-C50C-407E-A947-70E740481C1C}">
              <a14:useLocalDpi xmlns:a14="http://schemas.microsoft.com/office/drawing/2010/main" val="0"/>
            </a:ext>
          </a:extLst>
        </a:blip>
        <a:stretch>
          <a:fillRect/>
        </a:stretch>
      </xdr:blipFill>
      <xdr:spPr>
        <a:xfrm flipH="1">
          <a:off x="1873250" y="1249680"/>
          <a:ext cx="1619250" cy="2477770"/>
        </a:xfrm>
        <a:prstGeom prst="rect">
          <a:avLst/>
        </a:prstGeom>
      </xdr:spPr>
    </xdr:pic>
    <xdr:clientData/>
  </xdr:twoCellAnchor>
  <xdr:twoCellAnchor editAs="oneCell">
    <xdr:from>
      <xdr:col>0</xdr:col>
      <xdr:colOff>285750</xdr:colOff>
      <xdr:row>6</xdr:row>
      <xdr:rowOff>0</xdr:rowOff>
    </xdr:from>
    <xdr:to>
      <xdr:col>2</xdr:col>
      <xdr:colOff>97232</xdr:colOff>
      <xdr:row>17</xdr:row>
      <xdr:rowOff>172771</xdr:rowOff>
    </xdr:to>
    <xdr:pic>
      <xdr:nvPicPr>
        <xdr:cNvPr id="55" name="图片 54"/>
        <xdr:cNvPicPr>
          <a:picLocks noChangeAspect="1"/>
        </xdr:cNvPicPr>
      </xdr:nvPicPr>
      <xdr:blipFill>
        <a:blip r:embed="rId20" cstate="print">
          <a:extLst>
            <a:ext uri="{28A0092B-C50C-407E-A947-70E740481C1C}">
              <a14:useLocalDpi xmlns:a14="http://schemas.microsoft.com/office/drawing/2010/main" val="0"/>
            </a:ext>
          </a:extLst>
        </a:blip>
        <a:stretch>
          <a:fillRect/>
        </a:stretch>
      </xdr:blipFill>
      <xdr:spPr>
        <a:xfrm flipH="1">
          <a:off x="285750" y="1238250"/>
          <a:ext cx="1316355" cy="2477770"/>
        </a:xfrm>
        <a:prstGeom prst="rect">
          <a:avLst/>
        </a:prstGeom>
      </xdr:spPr>
    </xdr:pic>
    <xdr:clientData/>
  </xdr:twoCellAnchor>
  <xdr:twoCellAnchor editAs="oneCell">
    <xdr:from>
      <xdr:col>2</xdr:col>
      <xdr:colOff>217994</xdr:colOff>
      <xdr:row>33</xdr:row>
      <xdr:rowOff>64200</xdr:rowOff>
    </xdr:from>
    <xdr:to>
      <xdr:col>5</xdr:col>
      <xdr:colOff>209549</xdr:colOff>
      <xdr:row>46</xdr:row>
      <xdr:rowOff>19674</xdr:rowOff>
    </xdr:to>
    <xdr:pic>
      <xdr:nvPicPr>
        <xdr:cNvPr id="56" name="图片 55"/>
        <xdr:cNvPicPr>
          <a:picLocks noChangeAspect="1"/>
        </xdr:cNvPicPr>
      </xdr:nvPicPr>
      <xdr:blipFill>
        <a:blip r:embed="rId21" cstate="print">
          <a:extLst>
            <a:ext uri="{28A0092B-C50C-407E-A947-70E740481C1C}">
              <a14:useLocalDpi xmlns:a14="http://schemas.microsoft.com/office/drawing/2010/main" val="0"/>
            </a:ext>
          </a:extLst>
        </a:blip>
        <a:stretch>
          <a:fillRect/>
        </a:stretch>
      </xdr:blipFill>
      <xdr:spPr>
        <a:xfrm flipH="1">
          <a:off x="1722755" y="6903085"/>
          <a:ext cx="2048510" cy="2679065"/>
        </a:xfrm>
        <a:prstGeom prst="rect">
          <a:avLst/>
        </a:prstGeom>
      </xdr:spPr>
    </xdr:pic>
    <xdr:clientData/>
  </xdr:twoCellAnchor>
  <xdr:twoCellAnchor editAs="oneCell">
    <xdr:from>
      <xdr:col>5</xdr:col>
      <xdr:colOff>119385</xdr:colOff>
      <xdr:row>10</xdr:row>
      <xdr:rowOff>30736</xdr:rowOff>
    </xdr:from>
    <xdr:to>
      <xdr:col>7</xdr:col>
      <xdr:colOff>662465</xdr:colOff>
      <xdr:row>17</xdr:row>
      <xdr:rowOff>143529</xdr:rowOff>
    </xdr:to>
    <xdr:pic>
      <xdr:nvPicPr>
        <xdr:cNvPr id="58" name="图片 57"/>
        <xdr:cNvPicPr>
          <a:picLocks noChangeAspect="1"/>
        </xdr:cNvPicPr>
      </xdr:nvPicPr>
      <xdr:blipFill>
        <a:blip r:embed="rId22" cstate="print">
          <a:extLst>
            <a:ext uri="{28A0092B-C50C-407E-A947-70E740481C1C}">
              <a14:useLocalDpi xmlns:a14="http://schemas.microsoft.com/office/drawing/2010/main" val="0"/>
            </a:ext>
          </a:extLst>
        </a:blip>
        <a:stretch>
          <a:fillRect/>
        </a:stretch>
      </xdr:blipFill>
      <xdr:spPr>
        <a:xfrm flipH="1">
          <a:off x="3681730" y="2106930"/>
          <a:ext cx="1914525" cy="1579880"/>
        </a:xfrm>
        <a:prstGeom prst="rect">
          <a:avLst/>
        </a:prstGeom>
      </xdr:spPr>
    </xdr:pic>
    <xdr:clientData/>
  </xdr:twoCellAnchor>
  <xdr:twoCellAnchor editAs="oneCell">
    <xdr:from>
      <xdr:col>8</xdr:col>
      <xdr:colOff>113884</xdr:colOff>
      <xdr:row>6</xdr:row>
      <xdr:rowOff>123899</xdr:rowOff>
    </xdr:from>
    <xdr:to>
      <xdr:col>10</xdr:col>
      <xdr:colOff>253580</xdr:colOff>
      <xdr:row>17</xdr:row>
      <xdr:rowOff>105721</xdr:rowOff>
    </xdr:to>
    <xdr:pic>
      <xdr:nvPicPr>
        <xdr:cNvPr id="59" name="图片 58"/>
        <xdr:cNvPicPr>
          <a:picLocks noChangeAspect="1"/>
        </xdr:cNvPicPr>
      </xdr:nvPicPr>
      <xdr:blipFill>
        <a:blip r:embed="rId23" cstate="print">
          <a:extLst>
            <a:ext uri="{28A0092B-C50C-407E-A947-70E740481C1C}">
              <a14:useLocalDpi xmlns:a14="http://schemas.microsoft.com/office/drawing/2010/main" val="0"/>
            </a:ext>
          </a:extLst>
        </a:blip>
        <a:stretch>
          <a:fillRect/>
        </a:stretch>
      </xdr:blipFill>
      <xdr:spPr>
        <a:xfrm flipH="1">
          <a:off x="5733415" y="1362075"/>
          <a:ext cx="1511300" cy="2286635"/>
        </a:xfrm>
        <a:prstGeom prst="rect">
          <a:avLst/>
        </a:prstGeom>
      </xdr:spPr>
    </xdr:pic>
    <xdr:clientData/>
  </xdr:twoCellAnchor>
  <xdr:twoCellAnchor editAs="oneCell">
    <xdr:from>
      <xdr:col>12</xdr:col>
      <xdr:colOff>959</xdr:colOff>
      <xdr:row>6</xdr:row>
      <xdr:rowOff>65556</xdr:rowOff>
    </xdr:from>
    <xdr:to>
      <xdr:col>14</xdr:col>
      <xdr:colOff>444775</xdr:colOff>
      <xdr:row>17</xdr:row>
      <xdr:rowOff>175054</xdr:rowOff>
    </xdr:to>
    <xdr:pic>
      <xdr:nvPicPr>
        <xdr:cNvPr id="60" name="图片 59"/>
        <xdr:cNvPicPr>
          <a:picLocks noChangeAspect="1"/>
        </xdr:cNvPicPr>
      </xdr:nvPicPr>
      <xdr:blipFill>
        <a:blip r:embed="rId24" cstate="print">
          <a:extLst>
            <a:ext uri="{28A0092B-C50C-407E-A947-70E740481C1C}">
              <a14:useLocalDpi xmlns:a14="http://schemas.microsoft.com/office/drawing/2010/main" val="0"/>
            </a:ext>
          </a:extLst>
        </a:blip>
        <a:stretch>
          <a:fillRect/>
        </a:stretch>
      </xdr:blipFill>
      <xdr:spPr>
        <a:xfrm flipH="1">
          <a:off x="8363585" y="1303655"/>
          <a:ext cx="1815465" cy="2414270"/>
        </a:xfrm>
        <a:prstGeom prst="rect">
          <a:avLst/>
        </a:prstGeom>
      </xdr:spPr>
    </xdr:pic>
    <xdr:clientData/>
  </xdr:twoCellAnchor>
  <xdr:twoCellAnchor editAs="oneCell">
    <xdr:from>
      <xdr:col>10</xdr:col>
      <xdr:colOff>76165</xdr:colOff>
      <xdr:row>6</xdr:row>
      <xdr:rowOff>171450</xdr:rowOff>
    </xdr:from>
    <xdr:to>
      <xdr:col>12</xdr:col>
      <xdr:colOff>284775</xdr:colOff>
      <xdr:row>17</xdr:row>
      <xdr:rowOff>153272</xdr:rowOff>
    </xdr:to>
    <xdr:pic>
      <xdr:nvPicPr>
        <xdr:cNvPr id="61" name="图片 60"/>
        <xdr:cNvPicPr>
          <a:picLocks noChangeAspect="1"/>
        </xdr:cNvPicPr>
      </xdr:nvPicPr>
      <xdr:blipFill>
        <a:blip r:embed="rId25" cstate="print">
          <a:extLst>
            <a:ext uri="{28A0092B-C50C-407E-A947-70E740481C1C}">
              <a14:useLocalDpi xmlns:a14="http://schemas.microsoft.com/office/drawing/2010/main" val="0"/>
            </a:ext>
          </a:extLst>
        </a:blip>
        <a:stretch>
          <a:fillRect/>
        </a:stretch>
      </xdr:blipFill>
      <xdr:spPr>
        <a:xfrm flipH="1">
          <a:off x="7066915" y="1409700"/>
          <a:ext cx="1580515" cy="2286635"/>
        </a:xfrm>
        <a:prstGeom prst="rect">
          <a:avLst/>
        </a:prstGeom>
      </xdr:spPr>
    </xdr:pic>
    <xdr:clientData/>
  </xdr:twoCellAnchor>
  <xdr:oneCellAnchor>
    <xdr:from>
      <xdr:col>14</xdr:col>
      <xdr:colOff>207059</xdr:colOff>
      <xdr:row>4</xdr:row>
      <xdr:rowOff>142875</xdr:rowOff>
    </xdr:from>
    <xdr:ext cx="2488514" cy="2654266"/>
    <xdr:pic>
      <xdr:nvPicPr>
        <xdr:cNvPr id="65" name="图片 64"/>
        <xdr:cNvPicPr>
          <a:picLocks noChangeAspect="1"/>
        </xdr:cNvPicPr>
      </xdr:nvPicPr>
      <xdr:blipFill>
        <a:blip r:embed="rId26" cstate="print">
          <a:extLst>
            <a:ext uri="{28A0092B-C50C-407E-A947-70E740481C1C}">
              <a14:useLocalDpi xmlns:a14="http://schemas.microsoft.com/office/drawing/2010/main" val="0"/>
            </a:ext>
          </a:extLst>
        </a:blip>
        <a:stretch>
          <a:fillRect/>
        </a:stretch>
      </xdr:blipFill>
      <xdr:spPr>
        <a:xfrm flipH="1">
          <a:off x="9941560" y="962025"/>
          <a:ext cx="2487930" cy="2653665"/>
        </a:xfrm>
        <a:prstGeom prst="rect">
          <a:avLst/>
        </a:prstGeom>
      </xdr:spPr>
    </xdr:pic>
    <xdr:clientData/>
  </xdr:oneCellAnchor>
  <xdr:twoCellAnchor editAs="oneCell">
    <xdr:from>
      <xdr:col>3</xdr:col>
      <xdr:colOff>249898</xdr:colOff>
      <xdr:row>94</xdr:row>
      <xdr:rowOff>161925</xdr:rowOff>
    </xdr:from>
    <xdr:to>
      <xdr:col>7</xdr:col>
      <xdr:colOff>102714</xdr:colOff>
      <xdr:row>106</xdr:row>
      <xdr:rowOff>0</xdr:rowOff>
    </xdr:to>
    <xdr:pic>
      <xdr:nvPicPr>
        <xdr:cNvPr id="67" name="图片 66"/>
        <xdr:cNvPicPr>
          <a:picLocks noChangeAspect="1"/>
        </xdr:cNvPicPr>
      </xdr:nvPicPr>
      <xdr:blipFill>
        <a:blip r:embed="rId27" cstate="print">
          <a:extLst>
            <a:ext uri="{28A0092B-C50C-407E-A947-70E740481C1C}">
              <a14:useLocalDpi xmlns:a14="http://schemas.microsoft.com/office/drawing/2010/main" val="0"/>
            </a:ext>
          </a:extLst>
        </a:blip>
        <a:stretch>
          <a:fillRect/>
        </a:stretch>
      </xdr:blipFill>
      <xdr:spPr>
        <a:xfrm>
          <a:off x="2440305" y="19669125"/>
          <a:ext cx="2595880" cy="2352675"/>
        </a:xfrm>
        <a:prstGeom prst="rect">
          <a:avLst/>
        </a:prstGeom>
      </xdr:spPr>
    </xdr:pic>
    <xdr:clientData/>
  </xdr:twoCellAnchor>
  <xdr:twoCellAnchor editAs="oneCell">
    <xdr:from>
      <xdr:col>18</xdr:col>
      <xdr:colOff>190348</xdr:colOff>
      <xdr:row>32</xdr:row>
      <xdr:rowOff>119232</xdr:rowOff>
    </xdr:from>
    <xdr:to>
      <xdr:col>22</xdr:col>
      <xdr:colOff>88248</xdr:colOff>
      <xdr:row>45</xdr:row>
      <xdr:rowOff>76199</xdr:rowOff>
    </xdr:to>
    <xdr:pic>
      <xdr:nvPicPr>
        <xdr:cNvPr id="69" name="图片 68"/>
        <xdr:cNvPicPr>
          <a:picLocks noChangeAspect="1"/>
        </xdr:cNvPicPr>
      </xdr:nvPicPr>
      <xdr:blipFill>
        <a:blip r:embed="rId28" cstate="print">
          <a:extLst>
            <a:ext uri="{28A0092B-C50C-407E-A947-70E740481C1C}">
              <a14:useLocalDpi xmlns:a14="http://schemas.microsoft.com/office/drawing/2010/main" val="0"/>
            </a:ext>
          </a:extLst>
        </a:blip>
        <a:stretch>
          <a:fillRect/>
        </a:stretch>
      </xdr:blipFill>
      <xdr:spPr>
        <a:xfrm>
          <a:off x="12667615" y="6748145"/>
          <a:ext cx="2640965" cy="2680970"/>
        </a:xfrm>
        <a:prstGeom prst="rect">
          <a:avLst/>
        </a:prstGeom>
      </xdr:spPr>
    </xdr:pic>
    <xdr:clientData/>
  </xdr:twoCellAnchor>
  <xdr:twoCellAnchor editAs="oneCell">
    <xdr:from>
      <xdr:col>28</xdr:col>
      <xdr:colOff>426073</xdr:colOff>
      <xdr:row>33</xdr:row>
      <xdr:rowOff>64400</xdr:rowOff>
    </xdr:from>
    <xdr:to>
      <xdr:col>32</xdr:col>
      <xdr:colOff>157351</xdr:colOff>
      <xdr:row>45</xdr:row>
      <xdr:rowOff>38025</xdr:rowOff>
    </xdr:to>
    <xdr:pic>
      <xdr:nvPicPr>
        <xdr:cNvPr id="71" name="图片 70"/>
        <xdr:cNvPicPr>
          <a:picLocks noChangeAspect="1"/>
        </xdr:cNvPicPr>
      </xdr:nvPicPr>
      <xdr:blipFill>
        <a:blip r:embed="rId29" cstate="print">
          <a:extLst>
            <a:ext uri="{28A0092B-C50C-407E-A947-70E740481C1C}">
              <a14:useLocalDpi xmlns:a14="http://schemas.microsoft.com/office/drawing/2010/main" val="0"/>
            </a:ext>
          </a:extLst>
        </a:blip>
        <a:stretch>
          <a:fillRect/>
        </a:stretch>
      </xdr:blipFill>
      <xdr:spPr>
        <a:xfrm>
          <a:off x="19761200" y="6903085"/>
          <a:ext cx="2474595" cy="2487930"/>
        </a:xfrm>
        <a:prstGeom prst="rect">
          <a:avLst/>
        </a:prstGeom>
      </xdr:spPr>
    </xdr:pic>
    <xdr:clientData/>
  </xdr:twoCellAnchor>
  <xdr:twoCellAnchor editAs="oneCell">
    <xdr:from>
      <xdr:col>14</xdr:col>
      <xdr:colOff>549464</xdr:colOff>
      <xdr:row>31</xdr:row>
      <xdr:rowOff>27645</xdr:rowOff>
    </xdr:from>
    <xdr:to>
      <xdr:col>18</xdr:col>
      <xdr:colOff>133350</xdr:colOff>
      <xdr:row>46</xdr:row>
      <xdr:rowOff>23048</xdr:rowOff>
    </xdr:to>
    <xdr:pic>
      <xdr:nvPicPr>
        <xdr:cNvPr id="73" name="图片 72"/>
        <xdr:cNvPicPr>
          <a:picLocks noChangeAspect="1"/>
        </xdr:cNvPicPr>
      </xdr:nvPicPr>
      <xdr:blipFill>
        <a:blip r:embed="rId30" cstate="print">
          <a:extLst>
            <a:ext uri="{28A0092B-C50C-407E-A947-70E740481C1C}">
              <a14:useLocalDpi xmlns:a14="http://schemas.microsoft.com/office/drawing/2010/main" val="0"/>
            </a:ext>
          </a:extLst>
        </a:blip>
        <a:stretch>
          <a:fillRect/>
        </a:stretch>
      </xdr:blipFill>
      <xdr:spPr>
        <a:xfrm>
          <a:off x="10283825" y="6447155"/>
          <a:ext cx="2327275" cy="3138805"/>
        </a:xfrm>
        <a:prstGeom prst="rect">
          <a:avLst/>
        </a:prstGeom>
      </xdr:spPr>
    </xdr:pic>
    <xdr:clientData/>
  </xdr:twoCellAnchor>
  <xdr:twoCellAnchor editAs="oneCell">
    <xdr:from>
      <xdr:col>26</xdr:col>
      <xdr:colOff>173623</xdr:colOff>
      <xdr:row>125</xdr:row>
      <xdr:rowOff>59952</xdr:rowOff>
    </xdr:from>
    <xdr:to>
      <xdr:col>29</xdr:col>
      <xdr:colOff>457200</xdr:colOff>
      <xdr:row>134</xdr:row>
      <xdr:rowOff>137242</xdr:rowOff>
    </xdr:to>
    <xdr:pic>
      <xdr:nvPicPr>
        <xdr:cNvPr id="75" name="图片 74"/>
        <xdr:cNvPicPr>
          <a:picLocks noChangeAspect="1"/>
        </xdr:cNvPicPr>
      </xdr:nvPicPr>
      <xdr:blipFill>
        <a:blip r:embed="rId31" cstate="print">
          <a:extLst>
            <a:ext uri="{28A0092B-C50C-407E-A947-70E740481C1C}">
              <a14:useLocalDpi xmlns:a14="http://schemas.microsoft.com/office/drawing/2010/main" val="0"/>
            </a:ext>
          </a:extLst>
        </a:blip>
        <a:stretch>
          <a:fillRect/>
        </a:stretch>
      </xdr:blipFill>
      <xdr:spPr>
        <a:xfrm>
          <a:off x="18137505" y="26024840"/>
          <a:ext cx="2341245" cy="1963420"/>
        </a:xfrm>
        <a:prstGeom prst="rect">
          <a:avLst/>
        </a:prstGeom>
      </xdr:spPr>
    </xdr:pic>
    <xdr:clientData/>
  </xdr:twoCellAnchor>
  <xdr:twoCellAnchor editAs="oneCell">
    <xdr:from>
      <xdr:col>11</xdr:col>
      <xdr:colOff>133122</xdr:colOff>
      <xdr:row>91</xdr:row>
      <xdr:rowOff>79390</xdr:rowOff>
    </xdr:from>
    <xdr:to>
      <xdr:col>16</xdr:col>
      <xdr:colOff>257175</xdr:colOff>
      <xdr:row>107</xdr:row>
      <xdr:rowOff>30203</xdr:rowOff>
    </xdr:to>
    <xdr:pic>
      <xdr:nvPicPr>
        <xdr:cNvPr id="77" name="图片 76"/>
        <xdr:cNvPicPr>
          <a:picLocks noChangeAspect="1"/>
        </xdr:cNvPicPr>
      </xdr:nvPicPr>
      <xdr:blipFill>
        <a:blip r:embed="rId32" cstate="print">
          <a:extLst>
            <a:ext uri="{28A0092B-C50C-407E-A947-70E740481C1C}">
              <a14:useLocalDpi xmlns:a14="http://schemas.microsoft.com/office/drawing/2010/main" val="0"/>
            </a:ext>
          </a:extLst>
        </a:blip>
        <a:stretch>
          <a:fillRect/>
        </a:stretch>
      </xdr:blipFill>
      <xdr:spPr>
        <a:xfrm>
          <a:off x="7809865" y="18957925"/>
          <a:ext cx="3553460" cy="3303270"/>
        </a:xfrm>
        <a:prstGeom prst="rect">
          <a:avLst/>
        </a:prstGeom>
      </xdr:spPr>
    </xdr:pic>
    <xdr:clientData/>
  </xdr:twoCellAnchor>
  <xdr:twoCellAnchor editAs="oneCell">
    <xdr:from>
      <xdr:col>6</xdr:col>
      <xdr:colOff>464098</xdr:colOff>
      <xdr:row>95</xdr:row>
      <xdr:rowOff>47986</xdr:rowOff>
    </xdr:from>
    <xdr:to>
      <xdr:col>10</xdr:col>
      <xdr:colOff>587268</xdr:colOff>
      <xdr:row>105</xdr:row>
      <xdr:rowOff>185631</xdr:rowOff>
    </xdr:to>
    <xdr:pic>
      <xdr:nvPicPr>
        <xdr:cNvPr id="79" name="图片 78"/>
        <xdr:cNvPicPr>
          <a:picLocks noChangeAspect="1"/>
        </xdr:cNvPicPr>
      </xdr:nvPicPr>
      <xdr:blipFill>
        <a:blip r:embed="rId33" cstate="print">
          <a:extLst>
            <a:ext uri="{28A0092B-C50C-407E-A947-70E740481C1C}">
              <a14:useLocalDpi xmlns:a14="http://schemas.microsoft.com/office/drawing/2010/main" val="0"/>
            </a:ext>
          </a:extLst>
        </a:blip>
        <a:stretch>
          <a:fillRect/>
        </a:stretch>
      </xdr:blipFill>
      <xdr:spPr>
        <a:xfrm>
          <a:off x="4711700" y="19764375"/>
          <a:ext cx="2866390" cy="2233295"/>
        </a:xfrm>
        <a:prstGeom prst="rect">
          <a:avLst/>
        </a:prstGeom>
      </xdr:spPr>
    </xdr:pic>
    <xdr:clientData/>
  </xdr:twoCellAnchor>
  <xdr:twoCellAnchor editAs="oneCell">
    <xdr:from>
      <xdr:col>20</xdr:col>
      <xdr:colOff>214047</xdr:colOff>
      <xdr:row>88</xdr:row>
      <xdr:rowOff>171844</xdr:rowOff>
    </xdr:from>
    <xdr:to>
      <xdr:col>27</xdr:col>
      <xdr:colOff>569600</xdr:colOff>
      <xdr:row>106</xdr:row>
      <xdr:rowOff>152400</xdr:rowOff>
    </xdr:to>
    <xdr:pic>
      <xdr:nvPicPr>
        <xdr:cNvPr id="81" name="图片 80"/>
        <xdr:cNvPicPr>
          <a:picLocks noChangeAspect="1"/>
        </xdr:cNvPicPr>
      </xdr:nvPicPr>
      <xdr:blipFill>
        <a:blip r:embed="rId34" cstate="print">
          <a:extLst>
            <a:ext uri="{28A0092B-C50C-407E-A947-70E740481C1C}">
              <a14:useLocalDpi xmlns:a14="http://schemas.microsoft.com/office/drawing/2010/main" val="0"/>
            </a:ext>
          </a:extLst>
        </a:blip>
        <a:stretch>
          <a:fillRect/>
        </a:stretch>
      </xdr:blipFill>
      <xdr:spPr>
        <a:xfrm>
          <a:off x="14063345" y="18421350"/>
          <a:ext cx="5156200" cy="3752850"/>
        </a:xfrm>
        <a:prstGeom prst="rect">
          <a:avLst/>
        </a:prstGeom>
      </xdr:spPr>
    </xdr:pic>
    <xdr:clientData/>
  </xdr:twoCellAnchor>
  <xdr:twoCellAnchor editAs="oneCell">
    <xdr:from>
      <xdr:col>14</xdr:col>
      <xdr:colOff>588186</xdr:colOff>
      <xdr:row>61</xdr:row>
      <xdr:rowOff>160253</xdr:rowOff>
    </xdr:from>
    <xdr:to>
      <xdr:col>18</xdr:col>
      <xdr:colOff>666749</xdr:colOff>
      <xdr:row>74</xdr:row>
      <xdr:rowOff>97</xdr:rowOff>
    </xdr:to>
    <xdr:pic>
      <xdr:nvPicPr>
        <xdr:cNvPr id="83" name="图片 82"/>
        <xdr:cNvPicPr>
          <a:picLocks noChangeAspect="1"/>
        </xdr:cNvPicPr>
      </xdr:nvPicPr>
      <xdr:blipFill>
        <a:blip r:embed="rId35" cstate="print">
          <a:extLst>
            <a:ext uri="{28A0092B-C50C-407E-A947-70E740481C1C}">
              <a14:useLocalDpi xmlns:a14="http://schemas.microsoft.com/office/drawing/2010/main" val="0"/>
            </a:ext>
          </a:extLst>
        </a:blip>
        <a:stretch>
          <a:fillRect/>
        </a:stretch>
      </xdr:blipFill>
      <xdr:spPr>
        <a:xfrm>
          <a:off x="10322560" y="12809220"/>
          <a:ext cx="2821305" cy="2564130"/>
        </a:xfrm>
        <a:prstGeom prst="rect">
          <a:avLst/>
        </a:prstGeom>
      </xdr:spPr>
    </xdr:pic>
    <xdr:clientData/>
  </xdr:twoCellAnchor>
  <xdr:twoCellAnchor editAs="oneCell">
    <xdr:from>
      <xdr:col>15</xdr:col>
      <xdr:colOff>247349</xdr:colOff>
      <xdr:row>91</xdr:row>
      <xdr:rowOff>62293</xdr:rowOff>
    </xdr:from>
    <xdr:to>
      <xdr:col>21</xdr:col>
      <xdr:colOff>334979</xdr:colOff>
      <xdr:row>107</xdr:row>
      <xdr:rowOff>9524</xdr:rowOff>
    </xdr:to>
    <xdr:pic>
      <xdr:nvPicPr>
        <xdr:cNvPr id="85" name="图片 84"/>
        <xdr:cNvPicPr>
          <a:picLocks noChangeAspect="1"/>
        </xdr:cNvPicPr>
      </xdr:nvPicPr>
      <xdr:blipFill>
        <a:blip r:embed="rId36" cstate="print">
          <a:extLst>
            <a:ext uri="{28A0092B-C50C-407E-A947-70E740481C1C}">
              <a14:useLocalDpi xmlns:a14="http://schemas.microsoft.com/office/drawing/2010/main" val="0"/>
            </a:ext>
          </a:extLst>
        </a:blip>
        <a:stretch>
          <a:fillRect/>
        </a:stretch>
      </xdr:blipFill>
      <xdr:spPr>
        <a:xfrm>
          <a:off x="10667365" y="18940780"/>
          <a:ext cx="4202430" cy="3299460"/>
        </a:xfrm>
        <a:prstGeom prst="rect">
          <a:avLst/>
        </a:prstGeom>
      </xdr:spPr>
    </xdr:pic>
    <xdr:clientData/>
  </xdr:twoCellAnchor>
  <xdr:twoCellAnchor editAs="oneCell">
    <xdr:from>
      <xdr:col>11</xdr:col>
      <xdr:colOff>444137</xdr:colOff>
      <xdr:row>61</xdr:row>
      <xdr:rowOff>10845</xdr:rowOff>
    </xdr:from>
    <xdr:to>
      <xdr:col>14</xdr:col>
      <xdr:colOff>314325</xdr:colOff>
      <xdr:row>74</xdr:row>
      <xdr:rowOff>13299</xdr:rowOff>
    </xdr:to>
    <xdr:pic>
      <xdr:nvPicPr>
        <xdr:cNvPr id="87" name="图片 86"/>
        <xdr:cNvPicPr>
          <a:picLocks noChangeAspect="1"/>
        </xdr:cNvPicPr>
      </xdr:nvPicPr>
      <xdr:blipFill>
        <a:blip r:embed="rId37" cstate="print">
          <a:extLst>
            <a:ext uri="{28A0092B-C50C-407E-A947-70E740481C1C}">
              <a14:useLocalDpi xmlns:a14="http://schemas.microsoft.com/office/drawing/2010/main" val="0"/>
            </a:ext>
          </a:extLst>
        </a:blip>
        <a:stretch>
          <a:fillRect/>
        </a:stretch>
      </xdr:blipFill>
      <xdr:spPr>
        <a:xfrm>
          <a:off x="8121015" y="12659995"/>
          <a:ext cx="1927860" cy="2726055"/>
        </a:xfrm>
        <a:prstGeom prst="rect">
          <a:avLst/>
        </a:prstGeom>
      </xdr:spPr>
    </xdr:pic>
    <xdr:clientData/>
  </xdr:twoCellAnchor>
  <xdr:twoCellAnchor editAs="oneCell">
    <xdr:from>
      <xdr:col>19</xdr:col>
      <xdr:colOff>342900</xdr:colOff>
      <xdr:row>118</xdr:row>
      <xdr:rowOff>159186</xdr:rowOff>
    </xdr:from>
    <xdr:to>
      <xdr:col>23</xdr:col>
      <xdr:colOff>394572</xdr:colOff>
      <xdr:row>134</xdr:row>
      <xdr:rowOff>171450</xdr:rowOff>
    </xdr:to>
    <xdr:pic>
      <xdr:nvPicPr>
        <xdr:cNvPr id="89" name="图片 88"/>
        <xdr:cNvPicPr>
          <a:picLocks noChangeAspect="1"/>
        </xdr:cNvPicPr>
      </xdr:nvPicPr>
      <xdr:blipFill>
        <a:blip r:embed="rId38" cstate="print">
          <a:extLst>
            <a:ext uri="{28A0092B-C50C-407E-A947-70E740481C1C}">
              <a14:useLocalDpi xmlns:a14="http://schemas.microsoft.com/office/drawing/2010/main" val="0"/>
            </a:ext>
          </a:extLst>
        </a:blip>
        <a:stretch>
          <a:fillRect/>
        </a:stretch>
      </xdr:blipFill>
      <xdr:spPr>
        <a:xfrm>
          <a:off x="13506450" y="24657050"/>
          <a:ext cx="2794635" cy="3365500"/>
        </a:xfrm>
        <a:prstGeom prst="rect">
          <a:avLst/>
        </a:prstGeom>
      </xdr:spPr>
    </xdr:pic>
    <xdr:clientData/>
  </xdr:twoCellAnchor>
  <xdr:twoCellAnchor editAs="oneCell">
    <xdr:from>
      <xdr:col>22</xdr:col>
      <xdr:colOff>421123</xdr:colOff>
      <xdr:row>117</xdr:row>
      <xdr:rowOff>46297</xdr:rowOff>
    </xdr:from>
    <xdr:to>
      <xdr:col>26</xdr:col>
      <xdr:colOff>485775</xdr:colOff>
      <xdr:row>134</xdr:row>
      <xdr:rowOff>28575</xdr:rowOff>
    </xdr:to>
    <xdr:pic>
      <xdr:nvPicPr>
        <xdr:cNvPr id="91" name="图片 90"/>
        <xdr:cNvPicPr>
          <a:picLocks noChangeAspect="1"/>
        </xdr:cNvPicPr>
      </xdr:nvPicPr>
      <xdr:blipFill>
        <a:blip r:embed="rId39" cstate="print">
          <a:extLst>
            <a:ext uri="{28A0092B-C50C-407E-A947-70E740481C1C}">
              <a14:useLocalDpi xmlns:a14="http://schemas.microsoft.com/office/drawing/2010/main" val="0"/>
            </a:ext>
          </a:extLst>
        </a:blip>
        <a:stretch>
          <a:fillRect/>
        </a:stretch>
      </xdr:blipFill>
      <xdr:spPr>
        <a:xfrm>
          <a:off x="15641955" y="24334470"/>
          <a:ext cx="2807970" cy="3545205"/>
        </a:xfrm>
        <a:prstGeom prst="rect">
          <a:avLst/>
        </a:prstGeom>
      </xdr:spPr>
    </xdr:pic>
    <xdr:clientData/>
  </xdr:twoCellAnchor>
  <xdr:twoCellAnchor editAs="oneCell">
    <xdr:from>
      <xdr:col>17</xdr:col>
      <xdr:colOff>390524</xdr:colOff>
      <xdr:row>6</xdr:row>
      <xdr:rowOff>47624</xdr:rowOff>
    </xdr:from>
    <xdr:to>
      <xdr:col>21</xdr:col>
      <xdr:colOff>95250</xdr:colOff>
      <xdr:row>17</xdr:row>
      <xdr:rowOff>190500</xdr:rowOff>
    </xdr:to>
    <xdr:pic>
      <xdr:nvPicPr>
        <xdr:cNvPr id="95" name="图片 94"/>
        <xdr:cNvPicPr>
          <a:picLocks noChangeAspect="1"/>
        </xdr:cNvPicPr>
      </xdr:nvPicPr>
      <xdr:blipFill>
        <a:blip r:embed="rId40" cstate="print">
          <a:extLst>
            <a:ext uri="{28A0092B-C50C-407E-A947-70E740481C1C}">
              <a14:useLocalDpi xmlns:a14="http://schemas.microsoft.com/office/drawing/2010/main" val="0"/>
            </a:ext>
          </a:extLst>
        </a:blip>
        <a:stretch>
          <a:fillRect/>
        </a:stretch>
      </xdr:blipFill>
      <xdr:spPr>
        <a:xfrm>
          <a:off x="12181840" y="1285240"/>
          <a:ext cx="2448560" cy="2448560"/>
        </a:xfrm>
        <a:prstGeom prst="rect">
          <a:avLst/>
        </a:prstGeom>
      </xdr:spPr>
    </xdr:pic>
    <xdr:clientData/>
  </xdr:twoCellAnchor>
  <xdr:twoCellAnchor editAs="oneCell">
    <xdr:from>
      <xdr:col>22</xdr:col>
      <xdr:colOff>255905</xdr:colOff>
      <xdr:row>55</xdr:row>
      <xdr:rowOff>136525</xdr:rowOff>
    </xdr:from>
    <xdr:to>
      <xdr:col>27</xdr:col>
      <xdr:colOff>325120</xdr:colOff>
      <xdr:row>77</xdr:row>
      <xdr:rowOff>15875</xdr:rowOff>
    </xdr:to>
    <xdr:pic>
      <xdr:nvPicPr>
        <xdr:cNvPr id="97" name="图片 96"/>
        <xdr:cNvPicPr>
          <a:picLocks noChangeAspect="1"/>
        </xdr:cNvPicPr>
      </xdr:nvPicPr>
      <xdr:blipFill>
        <a:blip r:embed="rId41" cstate="print">
          <a:extLst>
            <a:ext uri="{28A0092B-C50C-407E-A947-70E740481C1C}">
              <a14:useLocalDpi xmlns:a14="http://schemas.microsoft.com/office/drawing/2010/main" val="0"/>
            </a:ext>
          </a:extLst>
        </a:blip>
        <a:stretch>
          <a:fillRect/>
        </a:stretch>
      </xdr:blipFill>
      <xdr:spPr>
        <a:xfrm>
          <a:off x="15476855" y="11528425"/>
          <a:ext cx="3498215" cy="4489450"/>
        </a:xfrm>
        <a:prstGeom prst="rect">
          <a:avLst/>
        </a:prstGeom>
      </xdr:spPr>
    </xdr:pic>
    <xdr:clientData/>
  </xdr:twoCellAnchor>
  <xdr:twoCellAnchor editAs="oneCell">
    <xdr:from>
      <xdr:col>17</xdr:col>
      <xdr:colOff>502932</xdr:colOff>
      <xdr:row>55</xdr:row>
      <xdr:rowOff>186423</xdr:rowOff>
    </xdr:from>
    <xdr:to>
      <xdr:col>24</xdr:col>
      <xdr:colOff>280413</xdr:colOff>
      <xdr:row>76</xdr:row>
      <xdr:rowOff>97242</xdr:rowOff>
    </xdr:to>
    <xdr:pic>
      <xdr:nvPicPr>
        <xdr:cNvPr id="99" name="图片 98"/>
        <xdr:cNvPicPr>
          <a:picLocks noChangeAspect="1"/>
        </xdr:cNvPicPr>
      </xdr:nvPicPr>
      <xdr:blipFill>
        <a:blip r:embed="rId42" cstate="print">
          <a:extLst>
            <a:ext uri="{28A0092B-C50C-407E-A947-70E740481C1C}">
              <a14:useLocalDpi xmlns:a14="http://schemas.microsoft.com/office/drawing/2010/main" val="0"/>
            </a:ext>
          </a:extLst>
        </a:blip>
        <a:stretch>
          <a:fillRect/>
        </a:stretch>
      </xdr:blipFill>
      <xdr:spPr>
        <a:xfrm>
          <a:off x="12294870" y="11577955"/>
          <a:ext cx="4577715" cy="4311650"/>
        </a:xfrm>
        <a:prstGeom prst="rect">
          <a:avLst/>
        </a:prstGeom>
      </xdr:spPr>
    </xdr:pic>
    <xdr:clientData/>
  </xdr:twoCellAnchor>
  <xdr:twoCellAnchor editAs="oneCell">
    <xdr:from>
      <xdr:col>33</xdr:col>
      <xdr:colOff>440560</xdr:colOff>
      <xdr:row>113</xdr:row>
      <xdr:rowOff>114300</xdr:rowOff>
    </xdr:from>
    <xdr:to>
      <xdr:col>38</xdr:col>
      <xdr:colOff>161925</xdr:colOff>
      <xdr:row>135</xdr:row>
      <xdr:rowOff>26822</xdr:rowOff>
    </xdr:to>
    <xdr:pic>
      <xdr:nvPicPr>
        <xdr:cNvPr id="103" name="图片 102"/>
        <xdr:cNvPicPr>
          <a:picLocks noChangeAspect="1"/>
        </xdr:cNvPicPr>
      </xdr:nvPicPr>
      <xdr:blipFill>
        <a:blip r:embed="rId43" cstate="print">
          <a:extLst>
            <a:ext uri="{28A0092B-C50C-407E-A947-70E740481C1C}">
              <a14:useLocalDpi xmlns:a14="http://schemas.microsoft.com/office/drawing/2010/main" val="0"/>
            </a:ext>
          </a:extLst>
        </a:blip>
        <a:stretch>
          <a:fillRect/>
        </a:stretch>
      </xdr:blipFill>
      <xdr:spPr>
        <a:xfrm>
          <a:off x="23204805" y="23583900"/>
          <a:ext cx="3769995" cy="4503420"/>
        </a:xfrm>
        <a:prstGeom prst="rect">
          <a:avLst/>
        </a:prstGeom>
      </xdr:spPr>
    </xdr:pic>
    <xdr:clientData/>
  </xdr:twoCellAnchor>
  <xdr:twoCellAnchor editAs="oneCell">
    <xdr:from>
      <xdr:col>26</xdr:col>
      <xdr:colOff>275590</xdr:colOff>
      <xdr:row>85</xdr:row>
      <xdr:rowOff>140335</xdr:rowOff>
    </xdr:from>
    <xdr:to>
      <xdr:col>32</xdr:col>
      <xdr:colOff>108585</xdr:colOff>
      <xdr:row>105</xdr:row>
      <xdr:rowOff>151130</xdr:rowOff>
    </xdr:to>
    <xdr:pic>
      <xdr:nvPicPr>
        <xdr:cNvPr id="105" name="图片 104"/>
        <xdr:cNvPicPr>
          <a:picLocks noChangeAspect="1"/>
        </xdr:cNvPicPr>
      </xdr:nvPicPr>
      <xdr:blipFill>
        <a:blip r:embed="rId44" cstate="print">
          <a:extLst>
            <a:ext uri="{28A0092B-C50C-407E-A947-70E740481C1C}">
              <a14:useLocalDpi xmlns:a14="http://schemas.microsoft.com/office/drawing/2010/main" val="0"/>
            </a:ext>
          </a:extLst>
        </a:blip>
        <a:stretch>
          <a:fillRect/>
        </a:stretch>
      </xdr:blipFill>
      <xdr:spPr>
        <a:xfrm>
          <a:off x="18239740" y="17761585"/>
          <a:ext cx="3947795" cy="4201795"/>
        </a:xfrm>
        <a:prstGeom prst="rect">
          <a:avLst/>
        </a:prstGeom>
      </xdr:spPr>
    </xdr:pic>
    <xdr:clientData/>
  </xdr:twoCellAnchor>
  <xdr:twoCellAnchor editAs="oneCell">
    <xdr:from>
      <xdr:col>27</xdr:col>
      <xdr:colOff>76199</xdr:colOff>
      <xdr:row>56</xdr:row>
      <xdr:rowOff>43267</xdr:rowOff>
    </xdr:from>
    <xdr:to>
      <xdr:col>32</xdr:col>
      <xdr:colOff>657225</xdr:colOff>
      <xdr:row>77</xdr:row>
      <xdr:rowOff>84634</xdr:rowOff>
    </xdr:to>
    <xdr:pic>
      <xdr:nvPicPr>
        <xdr:cNvPr id="107" name="图片 106"/>
        <xdr:cNvPicPr>
          <a:picLocks noChangeAspect="1"/>
        </xdr:cNvPicPr>
      </xdr:nvPicPr>
      <xdr:blipFill>
        <a:blip r:embed="rId45" cstate="print">
          <a:extLst>
            <a:ext uri="{28A0092B-C50C-407E-A947-70E740481C1C}">
              <a14:useLocalDpi xmlns:a14="http://schemas.microsoft.com/office/drawing/2010/main" val="0"/>
            </a:ext>
          </a:extLst>
        </a:blip>
        <a:stretch>
          <a:fillRect/>
        </a:stretch>
      </xdr:blipFill>
      <xdr:spPr>
        <a:xfrm>
          <a:off x="18725515" y="11644630"/>
          <a:ext cx="4010660" cy="4441825"/>
        </a:xfrm>
        <a:prstGeom prst="rect">
          <a:avLst/>
        </a:prstGeom>
      </xdr:spPr>
    </xdr:pic>
    <xdr:clientData/>
  </xdr:twoCellAnchor>
  <xdr:twoCellAnchor editAs="oneCell">
    <xdr:from>
      <xdr:col>28</xdr:col>
      <xdr:colOff>529990</xdr:colOff>
      <xdr:row>115</xdr:row>
      <xdr:rowOff>95250</xdr:rowOff>
    </xdr:from>
    <xdr:to>
      <xdr:col>33</xdr:col>
      <xdr:colOff>576797</xdr:colOff>
      <xdr:row>134</xdr:row>
      <xdr:rowOff>95250</xdr:rowOff>
    </xdr:to>
    <xdr:pic>
      <xdr:nvPicPr>
        <xdr:cNvPr id="109" name="图片 108"/>
        <xdr:cNvPicPr>
          <a:picLocks noChangeAspect="1"/>
        </xdr:cNvPicPr>
      </xdr:nvPicPr>
      <xdr:blipFill>
        <a:blip r:embed="rId46" cstate="print">
          <a:extLst>
            <a:ext uri="{28A0092B-C50C-407E-A947-70E740481C1C}">
              <a14:useLocalDpi xmlns:a14="http://schemas.microsoft.com/office/drawing/2010/main" val="0"/>
            </a:ext>
          </a:extLst>
        </a:blip>
        <a:stretch>
          <a:fillRect/>
        </a:stretch>
      </xdr:blipFill>
      <xdr:spPr>
        <a:xfrm>
          <a:off x="19865340" y="23964900"/>
          <a:ext cx="3475990" cy="3981450"/>
        </a:xfrm>
        <a:prstGeom prst="rect">
          <a:avLst/>
        </a:prstGeom>
      </xdr:spPr>
    </xdr:pic>
    <xdr:clientData/>
  </xdr:twoCellAnchor>
  <xdr:twoCellAnchor editAs="oneCell">
    <xdr:from>
      <xdr:col>0</xdr:col>
      <xdr:colOff>0</xdr:colOff>
      <xdr:row>147</xdr:row>
      <xdr:rowOff>171450</xdr:rowOff>
    </xdr:from>
    <xdr:to>
      <xdr:col>6</xdr:col>
      <xdr:colOff>294548</xdr:colOff>
      <xdr:row>172</xdr:row>
      <xdr:rowOff>0</xdr:rowOff>
    </xdr:to>
    <xdr:pic>
      <xdr:nvPicPr>
        <xdr:cNvPr id="112" name="图片 111"/>
        <xdr:cNvPicPr>
          <a:picLocks noChangeAspect="1"/>
        </xdr:cNvPicPr>
      </xdr:nvPicPr>
      <xdr:blipFill>
        <a:blip r:embed="rId47" cstate="print">
          <a:extLst>
            <a:ext uri="{28A0092B-C50C-407E-A947-70E740481C1C}">
              <a14:useLocalDpi xmlns:a14="http://schemas.microsoft.com/office/drawing/2010/main" val="0"/>
            </a:ext>
          </a:extLst>
        </a:blip>
        <a:stretch>
          <a:fillRect/>
        </a:stretch>
      </xdr:blipFill>
      <xdr:spPr>
        <a:xfrm>
          <a:off x="0" y="30689550"/>
          <a:ext cx="4542155" cy="5067300"/>
        </a:xfrm>
        <a:prstGeom prst="rect">
          <a:avLst/>
        </a:prstGeom>
      </xdr:spPr>
    </xdr:pic>
    <xdr:clientData/>
  </xdr:twoCellAnchor>
  <xdr:twoCellAnchor editAs="oneCell">
    <xdr:from>
      <xdr:col>3</xdr:col>
      <xdr:colOff>524514</xdr:colOff>
      <xdr:row>148</xdr:row>
      <xdr:rowOff>47624</xdr:rowOff>
    </xdr:from>
    <xdr:to>
      <xdr:col>8</xdr:col>
      <xdr:colOff>609599</xdr:colOff>
      <xdr:row>170</xdr:row>
      <xdr:rowOff>137593</xdr:rowOff>
    </xdr:to>
    <xdr:pic>
      <xdr:nvPicPr>
        <xdr:cNvPr id="114" name="图片 113"/>
        <xdr:cNvPicPr>
          <a:picLocks noChangeAspect="1"/>
        </xdr:cNvPicPr>
      </xdr:nvPicPr>
      <xdr:blipFill>
        <a:blip r:embed="rId48" cstate="print">
          <a:extLst>
            <a:ext uri="{28A0092B-C50C-407E-A947-70E740481C1C}">
              <a14:useLocalDpi xmlns:a14="http://schemas.microsoft.com/office/drawing/2010/main" val="0"/>
            </a:ext>
          </a:extLst>
        </a:blip>
        <a:stretch>
          <a:fillRect/>
        </a:stretch>
      </xdr:blipFill>
      <xdr:spPr>
        <a:xfrm>
          <a:off x="2715260" y="30774640"/>
          <a:ext cx="3513455" cy="4700270"/>
        </a:xfrm>
        <a:prstGeom prst="rect">
          <a:avLst/>
        </a:prstGeom>
      </xdr:spPr>
    </xdr:pic>
    <xdr:clientData/>
  </xdr:twoCellAnchor>
  <xdr:twoCellAnchor editAs="oneCell">
    <xdr:from>
      <xdr:col>10</xdr:col>
      <xdr:colOff>333375</xdr:colOff>
      <xdr:row>143</xdr:row>
      <xdr:rowOff>9525</xdr:rowOff>
    </xdr:from>
    <xdr:to>
      <xdr:col>20</xdr:col>
      <xdr:colOff>428625</xdr:colOff>
      <xdr:row>173</xdr:row>
      <xdr:rowOff>88013</xdr:rowOff>
    </xdr:to>
    <xdr:pic>
      <xdr:nvPicPr>
        <xdr:cNvPr id="115" name="图片 114"/>
        <xdr:cNvPicPr>
          <a:picLocks noChangeAspect="1"/>
        </xdr:cNvPicPr>
      </xdr:nvPicPr>
      <xdr:blipFill>
        <a:blip r:embed="rId49" cstate="print">
          <a:extLst>
            <a:ext uri="{28A0092B-C50C-407E-A947-70E740481C1C}">
              <a14:useLocalDpi xmlns:a14="http://schemas.microsoft.com/office/drawing/2010/main" val="0"/>
            </a:ext>
          </a:extLst>
        </a:blip>
        <a:stretch>
          <a:fillRect/>
        </a:stretch>
      </xdr:blipFill>
      <xdr:spPr>
        <a:xfrm>
          <a:off x="7324725" y="29708475"/>
          <a:ext cx="6953250" cy="634555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104776</xdr:colOff>
      <xdr:row>18</xdr:row>
      <xdr:rowOff>161925</xdr:rowOff>
    </xdr:from>
    <xdr:to>
      <xdr:col>3</xdr:col>
      <xdr:colOff>193305</xdr:colOff>
      <xdr:row>18</xdr:row>
      <xdr:rowOff>1170404</xdr:rowOff>
    </xdr:to>
    <xdr:pic>
      <xdr:nvPicPr>
        <xdr:cNvPr id="3" name="图片 2"/>
        <xdr:cNvPicPr>
          <a:picLocks noChangeAspect="1"/>
        </xdr:cNvPicPr>
      </xdr:nvPicPr>
      <xdr:blipFill>
        <a:blip r:embed="rId1" cstate="print">
          <a:extLst>
            <a:ext uri="{28A0092B-C50C-407E-A947-70E740481C1C}">
              <a14:useLocalDpi xmlns:a14="http://schemas.microsoft.com/office/drawing/2010/main" val="0"/>
            </a:ext>
          </a:extLst>
        </a:blip>
        <a:stretch>
          <a:fillRect/>
        </a:stretch>
      </xdr:blipFill>
      <xdr:spPr>
        <a:xfrm>
          <a:off x="790575" y="17478375"/>
          <a:ext cx="1459865" cy="1008380"/>
        </a:xfrm>
        <a:prstGeom prst="rect">
          <a:avLst/>
        </a:prstGeom>
      </xdr:spPr>
    </xdr:pic>
    <xdr:clientData/>
  </xdr:twoCellAnchor>
  <xdr:twoCellAnchor editAs="oneCell">
    <xdr:from>
      <xdr:col>1</xdr:col>
      <xdr:colOff>238126</xdr:colOff>
      <xdr:row>4</xdr:row>
      <xdr:rowOff>0</xdr:rowOff>
    </xdr:from>
    <xdr:to>
      <xdr:col>2</xdr:col>
      <xdr:colOff>381000</xdr:colOff>
      <xdr:row>5</xdr:row>
      <xdr:rowOff>10398</xdr:rowOff>
    </xdr:to>
    <xdr:pic>
      <xdr:nvPicPr>
        <xdr:cNvPr id="5" name="图片 4"/>
        <xdr:cNvPicPr>
          <a:picLocks noChangeAspect="1"/>
        </xdr:cNvPicPr>
      </xdr:nvPicPr>
      <xdr:blipFill>
        <a:blip r:embed="rId2" cstate="print">
          <a:extLst>
            <a:ext uri="{28A0092B-C50C-407E-A947-70E740481C1C}">
              <a14:useLocalDpi xmlns:a14="http://schemas.microsoft.com/office/drawing/2010/main" val="0"/>
            </a:ext>
          </a:extLst>
        </a:blip>
        <a:stretch>
          <a:fillRect/>
        </a:stretch>
      </xdr:blipFill>
      <xdr:spPr>
        <a:xfrm>
          <a:off x="923925" y="762000"/>
          <a:ext cx="828675" cy="1267460"/>
        </a:xfrm>
        <a:prstGeom prst="rect">
          <a:avLst/>
        </a:prstGeom>
      </xdr:spPr>
    </xdr:pic>
    <xdr:clientData/>
  </xdr:twoCellAnchor>
  <xdr:twoCellAnchor editAs="oneCell">
    <xdr:from>
      <xdr:col>0</xdr:col>
      <xdr:colOff>561973</xdr:colOff>
      <xdr:row>15</xdr:row>
      <xdr:rowOff>228600</xdr:rowOff>
    </xdr:from>
    <xdr:to>
      <xdr:col>3</xdr:col>
      <xdr:colOff>95248</xdr:colOff>
      <xdr:row>15</xdr:row>
      <xdr:rowOff>981075</xdr:rowOff>
    </xdr:to>
    <xdr:pic>
      <xdr:nvPicPr>
        <xdr:cNvPr id="12" name="图片 11"/>
        <xdr:cNvPicPr>
          <a:picLocks noChangeAspect="1"/>
        </xdr:cNvPicPr>
      </xdr:nvPicPr>
      <xdr:blipFill>
        <a:blip r:embed="rId3" cstate="print">
          <a:extLst>
            <a:ext uri="{28A0092B-C50C-407E-A947-70E740481C1C}">
              <a14:useLocalDpi xmlns:a14="http://schemas.microsoft.com/office/drawing/2010/main" val="0"/>
            </a:ext>
          </a:extLst>
        </a:blip>
        <a:srcRect t="18270" b="21592"/>
        <a:stretch>
          <a:fillRect/>
        </a:stretch>
      </xdr:blipFill>
      <xdr:spPr>
        <a:xfrm flipH="1">
          <a:off x="561340" y="13773150"/>
          <a:ext cx="1590675" cy="752475"/>
        </a:xfrm>
        <a:prstGeom prst="rect">
          <a:avLst/>
        </a:prstGeom>
      </xdr:spPr>
    </xdr:pic>
    <xdr:clientData/>
  </xdr:twoCellAnchor>
  <xdr:twoCellAnchor editAs="oneCell">
    <xdr:from>
      <xdr:col>1</xdr:col>
      <xdr:colOff>66675</xdr:colOff>
      <xdr:row>11</xdr:row>
      <xdr:rowOff>9525</xdr:rowOff>
    </xdr:from>
    <xdr:to>
      <xdr:col>2</xdr:col>
      <xdr:colOff>609600</xdr:colOff>
      <xdr:row>11</xdr:row>
      <xdr:rowOff>1238250</xdr:rowOff>
    </xdr:to>
    <xdr:pic>
      <xdr:nvPicPr>
        <xdr:cNvPr id="13" name="图片 12"/>
        <xdr:cNvPicPr>
          <a:picLocks noChangeAspect="1"/>
        </xdr:cNvPicPr>
      </xdr:nvPicPr>
      <xdr:blipFill>
        <a:blip r:embed="rId4" cstate="print">
          <a:extLst>
            <a:ext uri="{28A0092B-C50C-407E-A947-70E740481C1C}">
              <a14:useLocalDpi xmlns:a14="http://schemas.microsoft.com/office/drawing/2010/main" val="0"/>
            </a:ext>
          </a:extLst>
        </a:blip>
        <a:stretch>
          <a:fillRect/>
        </a:stretch>
      </xdr:blipFill>
      <xdr:spPr>
        <a:xfrm>
          <a:off x="752475" y="9572625"/>
          <a:ext cx="1228725" cy="1228725"/>
        </a:xfrm>
        <a:prstGeom prst="rect">
          <a:avLst/>
        </a:prstGeom>
      </xdr:spPr>
    </xdr:pic>
    <xdr:clientData/>
  </xdr:twoCellAnchor>
  <xdr:twoCellAnchor editAs="oneCell">
    <xdr:from>
      <xdr:col>1</xdr:col>
      <xdr:colOff>95250</xdr:colOff>
      <xdr:row>21</xdr:row>
      <xdr:rowOff>19051</xdr:rowOff>
    </xdr:from>
    <xdr:to>
      <xdr:col>2</xdr:col>
      <xdr:colOff>590550</xdr:colOff>
      <xdr:row>21</xdr:row>
      <xdr:rowOff>1218047</xdr:rowOff>
    </xdr:to>
    <xdr:pic>
      <xdr:nvPicPr>
        <xdr:cNvPr id="14" name="图片 13"/>
        <xdr:cNvPicPr>
          <a:picLocks noChangeAspect="1"/>
        </xdr:cNvPicPr>
      </xdr:nvPicPr>
      <xdr:blipFill>
        <a:blip r:embed="rId5" cstate="print">
          <a:extLst>
            <a:ext uri="{28A0092B-C50C-407E-A947-70E740481C1C}">
              <a14:useLocalDpi xmlns:a14="http://schemas.microsoft.com/office/drawing/2010/main" val="0"/>
            </a:ext>
          </a:extLst>
        </a:blip>
        <a:stretch>
          <a:fillRect/>
        </a:stretch>
      </xdr:blipFill>
      <xdr:spPr>
        <a:xfrm>
          <a:off x="781050" y="21107400"/>
          <a:ext cx="1181100" cy="1198880"/>
        </a:xfrm>
        <a:prstGeom prst="rect">
          <a:avLst/>
        </a:prstGeom>
      </xdr:spPr>
    </xdr:pic>
    <xdr:clientData/>
  </xdr:twoCellAnchor>
  <xdr:twoCellAnchor editAs="oneCell">
    <xdr:from>
      <xdr:col>0</xdr:col>
      <xdr:colOff>666750</xdr:colOff>
      <xdr:row>33</xdr:row>
      <xdr:rowOff>552450</xdr:rowOff>
    </xdr:from>
    <xdr:to>
      <xdr:col>2</xdr:col>
      <xdr:colOff>539248</xdr:colOff>
      <xdr:row>33</xdr:row>
      <xdr:rowOff>1152123</xdr:rowOff>
    </xdr:to>
    <xdr:pic>
      <xdr:nvPicPr>
        <xdr:cNvPr id="15" name="图片 14"/>
        <xdr:cNvPicPr>
          <a:picLocks noChangeAspect="1"/>
        </xdr:cNvPicPr>
      </xdr:nvPicPr>
      <xdr:blipFill>
        <a:blip r:embed="rId6" cstate="print">
          <a:extLst>
            <a:ext uri="{28A0092B-C50C-407E-A947-70E740481C1C}">
              <a14:useLocalDpi xmlns:a14="http://schemas.microsoft.com/office/drawing/2010/main" val="0"/>
            </a:ext>
          </a:extLst>
        </a:blip>
        <a:stretch>
          <a:fillRect/>
        </a:stretch>
      </xdr:blipFill>
      <xdr:spPr>
        <a:xfrm flipH="1">
          <a:off x="666750" y="34632900"/>
          <a:ext cx="1243965" cy="599440"/>
        </a:xfrm>
        <a:prstGeom prst="rect">
          <a:avLst/>
        </a:prstGeom>
      </xdr:spPr>
    </xdr:pic>
    <xdr:clientData/>
  </xdr:twoCellAnchor>
  <xdr:twoCellAnchor editAs="oneCell">
    <xdr:from>
      <xdr:col>1</xdr:col>
      <xdr:colOff>257175</xdr:colOff>
      <xdr:row>13</xdr:row>
      <xdr:rowOff>0</xdr:rowOff>
    </xdr:from>
    <xdr:to>
      <xdr:col>2</xdr:col>
      <xdr:colOff>314325</xdr:colOff>
      <xdr:row>14</xdr:row>
      <xdr:rowOff>32564</xdr:rowOff>
    </xdr:to>
    <xdr:pic>
      <xdr:nvPicPr>
        <xdr:cNvPr id="17" name="图片 16"/>
        <xdr:cNvPicPr>
          <a:picLocks noChangeAspect="1"/>
        </xdr:cNvPicPr>
      </xdr:nvPicPr>
      <xdr:blipFill>
        <a:blip r:embed="rId7" cstate="print">
          <a:extLst>
            <a:ext uri="{28A0092B-C50C-407E-A947-70E740481C1C}">
              <a14:useLocalDpi xmlns:a14="http://schemas.microsoft.com/office/drawing/2010/main" val="0"/>
            </a:ext>
          </a:extLst>
        </a:blip>
        <a:stretch>
          <a:fillRect/>
        </a:stretch>
      </xdr:blipFill>
      <xdr:spPr>
        <a:xfrm flipH="1">
          <a:off x="942975" y="11029950"/>
          <a:ext cx="742950" cy="1289685"/>
        </a:xfrm>
        <a:prstGeom prst="rect">
          <a:avLst/>
        </a:prstGeom>
      </xdr:spPr>
    </xdr:pic>
    <xdr:clientData/>
  </xdr:twoCellAnchor>
  <xdr:twoCellAnchor editAs="oneCell">
    <xdr:from>
      <xdr:col>1</xdr:col>
      <xdr:colOff>200025</xdr:colOff>
      <xdr:row>16</xdr:row>
      <xdr:rowOff>0</xdr:rowOff>
    </xdr:from>
    <xdr:to>
      <xdr:col>2</xdr:col>
      <xdr:colOff>295275</xdr:colOff>
      <xdr:row>16</xdr:row>
      <xdr:rowOff>1247775</xdr:rowOff>
    </xdr:to>
    <xdr:pic>
      <xdr:nvPicPr>
        <xdr:cNvPr id="19" name="图片 18"/>
        <xdr:cNvPicPr>
          <a:picLocks noChangeAspect="1"/>
        </xdr:cNvPicPr>
      </xdr:nvPicPr>
      <xdr:blipFill>
        <a:blip r:embed="rId8" cstate="print">
          <a:extLst>
            <a:ext uri="{28A0092B-C50C-407E-A947-70E740481C1C}">
              <a14:useLocalDpi xmlns:a14="http://schemas.microsoft.com/office/drawing/2010/main" val="0"/>
            </a:ext>
          </a:extLst>
        </a:blip>
        <a:srcRect b="10620"/>
        <a:stretch>
          <a:fillRect/>
        </a:stretch>
      </xdr:blipFill>
      <xdr:spPr>
        <a:xfrm flipH="1">
          <a:off x="885825" y="14801850"/>
          <a:ext cx="781050" cy="1247775"/>
        </a:xfrm>
        <a:prstGeom prst="rect">
          <a:avLst/>
        </a:prstGeom>
      </xdr:spPr>
    </xdr:pic>
    <xdr:clientData/>
  </xdr:twoCellAnchor>
  <xdr:twoCellAnchor editAs="oneCell">
    <xdr:from>
      <xdr:col>1</xdr:col>
      <xdr:colOff>0</xdr:colOff>
      <xdr:row>50</xdr:row>
      <xdr:rowOff>9525</xdr:rowOff>
    </xdr:from>
    <xdr:to>
      <xdr:col>3</xdr:col>
      <xdr:colOff>47625</xdr:colOff>
      <xdr:row>50</xdr:row>
      <xdr:rowOff>1199746</xdr:rowOff>
    </xdr:to>
    <xdr:pic>
      <xdr:nvPicPr>
        <xdr:cNvPr id="20" name="图片 19"/>
        <xdr:cNvPicPr>
          <a:picLocks noChangeAspect="1"/>
        </xdr:cNvPicPr>
      </xdr:nvPicPr>
      <xdr:blipFill>
        <a:blip r:embed="rId9" cstate="print">
          <a:extLst>
            <a:ext uri="{28A0092B-C50C-407E-A947-70E740481C1C}">
              <a14:useLocalDpi xmlns:a14="http://schemas.microsoft.com/office/drawing/2010/main" val="0"/>
            </a:ext>
          </a:extLst>
        </a:blip>
        <a:stretch>
          <a:fillRect/>
        </a:stretch>
      </xdr:blipFill>
      <xdr:spPr>
        <a:xfrm>
          <a:off x="685800" y="54416325"/>
          <a:ext cx="1419225" cy="1189990"/>
        </a:xfrm>
        <a:prstGeom prst="rect">
          <a:avLst/>
        </a:prstGeom>
      </xdr:spPr>
    </xdr:pic>
    <xdr:clientData/>
  </xdr:twoCellAnchor>
  <xdr:twoCellAnchor editAs="oneCell">
    <xdr:from>
      <xdr:col>1</xdr:col>
      <xdr:colOff>152400</xdr:colOff>
      <xdr:row>14</xdr:row>
      <xdr:rowOff>0</xdr:rowOff>
    </xdr:from>
    <xdr:to>
      <xdr:col>2</xdr:col>
      <xdr:colOff>428625</xdr:colOff>
      <xdr:row>15</xdr:row>
      <xdr:rowOff>0</xdr:rowOff>
    </xdr:to>
    <xdr:pic>
      <xdr:nvPicPr>
        <xdr:cNvPr id="22" name="图片 21"/>
        <xdr:cNvPicPr>
          <a:picLocks noChangeAspect="1"/>
        </xdr:cNvPicPr>
      </xdr:nvPicPr>
      <xdr:blipFill>
        <a:blip r:embed="rId10" cstate="print">
          <a:extLst>
            <a:ext uri="{28A0092B-C50C-407E-A947-70E740481C1C}">
              <a14:useLocalDpi xmlns:a14="http://schemas.microsoft.com/office/drawing/2010/main" val="0"/>
            </a:ext>
          </a:extLst>
        </a:blip>
        <a:stretch>
          <a:fillRect/>
        </a:stretch>
      </xdr:blipFill>
      <xdr:spPr>
        <a:xfrm flipH="1">
          <a:off x="838200" y="12287250"/>
          <a:ext cx="962025" cy="1257300"/>
        </a:xfrm>
        <a:prstGeom prst="rect">
          <a:avLst/>
        </a:prstGeom>
      </xdr:spPr>
    </xdr:pic>
    <xdr:clientData/>
  </xdr:twoCellAnchor>
  <xdr:twoCellAnchor editAs="oneCell">
    <xdr:from>
      <xdr:col>1</xdr:col>
      <xdr:colOff>142875</xdr:colOff>
      <xdr:row>20</xdr:row>
      <xdr:rowOff>85725</xdr:rowOff>
    </xdr:from>
    <xdr:to>
      <xdr:col>2</xdr:col>
      <xdr:colOff>390525</xdr:colOff>
      <xdr:row>20</xdr:row>
      <xdr:rowOff>1162050</xdr:rowOff>
    </xdr:to>
    <xdr:pic>
      <xdr:nvPicPr>
        <xdr:cNvPr id="23" name="图片 22"/>
        <xdr:cNvPicPr>
          <a:picLocks noChangeAspect="1"/>
        </xdr:cNvPicPr>
      </xdr:nvPicPr>
      <xdr:blipFill>
        <a:blip r:embed="rId11" cstate="print">
          <a:extLst>
            <a:ext uri="{28A0092B-C50C-407E-A947-70E740481C1C}">
              <a14:useLocalDpi xmlns:a14="http://schemas.microsoft.com/office/drawing/2010/main" val="0"/>
            </a:ext>
          </a:extLst>
        </a:blip>
        <a:srcRect t="9079" b="5430"/>
        <a:stretch>
          <a:fillRect/>
        </a:stretch>
      </xdr:blipFill>
      <xdr:spPr>
        <a:xfrm>
          <a:off x="828675" y="19916775"/>
          <a:ext cx="933450" cy="1076325"/>
        </a:xfrm>
        <a:prstGeom prst="rect">
          <a:avLst/>
        </a:prstGeom>
      </xdr:spPr>
    </xdr:pic>
    <xdr:clientData/>
  </xdr:twoCellAnchor>
  <xdr:twoCellAnchor editAs="oneCell">
    <xdr:from>
      <xdr:col>1</xdr:col>
      <xdr:colOff>0</xdr:colOff>
      <xdr:row>22</xdr:row>
      <xdr:rowOff>0</xdr:rowOff>
    </xdr:from>
    <xdr:to>
      <xdr:col>2</xdr:col>
      <xdr:colOff>514350</xdr:colOff>
      <xdr:row>22</xdr:row>
      <xdr:rowOff>1206817</xdr:rowOff>
    </xdr:to>
    <xdr:pic>
      <xdr:nvPicPr>
        <xdr:cNvPr id="24" name="图片 23"/>
        <xdr:cNvPicPr>
          <a:picLocks noChangeAspect="1"/>
        </xdr:cNvPicPr>
      </xdr:nvPicPr>
      <xdr:blipFill>
        <a:blip r:embed="rId12" cstate="print">
          <a:extLst>
            <a:ext uri="{28A0092B-C50C-407E-A947-70E740481C1C}">
              <a14:useLocalDpi xmlns:a14="http://schemas.microsoft.com/office/drawing/2010/main" val="0"/>
            </a:ext>
          </a:extLst>
        </a:blip>
        <a:stretch>
          <a:fillRect/>
        </a:stretch>
      </xdr:blipFill>
      <xdr:spPr>
        <a:xfrm>
          <a:off x="685800" y="22345650"/>
          <a:ext cx="1200150" cy="1206500"/>
        </a:xfrm>
        <a:prstGeom prst="rect">
          <a:avLst/>
        </a:prstGeom>
      </xdr:spPr>
    </xdr:pic>
    <xdr:clientData/>
  </xdr:twoCellAnchor>
  <xdr:twoCellAnchor editAs="oneCell">
    <xdr:from>
      <xdr:col>1</xdr:col>
      <xdr:colOff>85726</xdr:colOff>
      <xdr:row>29</xdr:row>
      <xdr:rowOff>0</xdr:rowOff>
    </xdr:from>
    <xdr:to>
      <xdr:col>3</xdr:col>
      <xdr:colOff>0</xdr:colOff>
      <xdr:row>29</xdr:row>
      <xdr:rowOff>1210961</xdr:rowOff>
    </xdr:to>
    <xdr:pic>
      <xdr:nvPicPr>
        <xdr:cNvPr id="25" name="图片 24"/>
        <xdr:cNvPicPr>
          <a:picLocks noChangeAspect="1"/>
        </xdr:cNvPicPr>
      </xdr:nvPicPr>
      <xdr:blipFill>
        <a:blip r:embed="rId13" cstate="print">
          <a:extLst>
            <a:ext uri="{28A0092B-C50C-407E-A947-70E740481C1C}">
              <a14:useLocalDpi xmlns:a14="http://schemas.microsoft.com/office/drawing/2010/main" val="0"/>
            </a:ext>
          </a:extLst>
        </a:blip>
        <a:stretch>
          <a:fillRect/>
        </a:stretch>
      </xdr:blipFill>
      <xdr:spPr>
        <a:xfrm>
          <a:off x="771525" y="30099000"/>
          <a:ext cx="1285875" cy="1210945"/>
        </a:xfrm>
        <a:prstGeom prst="rect">
          <a:avLst/>
        </a:prstGeom>
      </xdr:spPr>
    </xdr:pic>
    <xdr:clientData/>
  </xdr:twoCellAnchor>
  <xdr:twoCellAnchor editAs="oneCell">
    <xdr:from>
      <xdr:col>1</xdr:col>
      <xdr:colOff>171449</xdr:colOff>
      <xdr:row>24</xdr:row>
      <xdr:rowOff>0</xdr:rowOff>
    </xdr:from>
    <xdr:to>
      <xdr:col>2</xdr:col>
      <xdr:colOff>466724</xdr:colOff>
      <xdr:row>24</xdr:row>
      <xdr:rowOff>1208279</xdr:rowOff>
    </xdr:to>
    <xdr:pic>
      <xdr:nvPicPr>
        <xdr:cNvPr id="26" name="图片 25"/>
        <xdr:cNvPicPr>
          <a:picLocks noChangeAspect="1"/>
        </xdr:cNvPicPr>
      </xdr:nvPicPr>
      <xdr:blipFill>
        <a:blip r:embed="rId14" cstate="print">
          <a:extLst>
            <a:ext uri="{28A0092B-C50C-407E-A947-70E740481C1C}">
              <a14:useLocalDpi xmlns:a14="http://schemas.microsoft.com/office/drawing/2010/main" val="0"/>
            </a:ext>
          </a:extLst>
        </a:blip>
        <a:stretch>
          <a:fillRect/>
        </a:stretch>
      </xdr:blipFill>
      <xdr:spPr>
        <a:xfrm flipH="1">
          <a:off x="856615" y="23812500"/>
          <a:ext cx="981075" cy="1207770"/>
        </a:xfrm>
        <a:prstGeom prst="rect">
          <a:avLst/>
        </a:prstGeom>
      </xdr:spPr>
    </xdr:pic>
    <xdr:clientData/>
  </xdr:twoCellAnchor>
  <xdr:twoCellAnchor editAs="oneCell">
    <xdr:from>
      <xdr:col>1</xdr:col>
      <xdr:colOff>161925</xdr:colOff>
      <xdr:row>25</xdr:row>
      <xdr:rowOff>1</xdr:rowOff>
    </xdr:from>
    <xdr:to>
      <xdr:col>2</xdr:col>
      <xdr:colOff>523875</xdr:colOff>
      <xdr:row>25</xdr:row>
      <xdr:rowOff>1164721</xdr:rowOff>
    </xdr:to>
    <xdr:pic>
      <xdr:nvPicPr>
        <xdr:cNvPr id="27" name="图片 26"/>
        <xdr:cNvPicPr>
          <a:picLocks noChangeAspect="1"/>
        </xdr:cNvPicPr>
      </xdr:nvPicPr>
      <xdr:blipFill>
        <a:blip r:embed="rId15" cstate="print">
          <a:extLst>
            <a:ext uri="{28A0092B-C50C-407E-A947-70E740481C1C}">
              <a14:useLocalDpi xmlns:a14="http://schemas.microsoft.com/office/drawing/2010/main" val="0"/>
            </a:ext>
          </a:extLst>
        </a:blip>
        <a:stretch>
          <a:fillRect/>
        </a:stretch>
      </xdr:blipFill>
      <xdr:spPr>
        <a:xfrm flipH="1">
          <a:off x="847725" y="25069800"/>
          <a:ext cx="1047750" cy="1164590"/>
        </a:xfrm>
        <a:prstGeom prst="rect">
          <a:avLst/>
        </a:prstGeom>
      </xdr:spPr>
    </xdr:pic>
    <xdr:clientData/>
  </xdr:twoCellAnchor>
  <xdr:oneCellAnchor>
    <xdr:from>
      <xdr:col>1</xdr:col>
      <xdr:colOff>114299</xdr:colOff>
      <xdr:row>10</xdr:row>
      <xdr:rowOff>1</xdr:rowOff>
    </xdr:from>
    <xdr:ext cx="1143001" cy="1219132"/>
    <xdr:pic>
      <xdr:nvPicPr>
        <xdr:cNvPr id="28" name="图片 27"/>
        <xdr:cNvPicPr>
          <a:picLocks noChangeAspect="1"/>
        </xdr:cNvPicPr>
      </xdr:nvPicPr>
      <xdr:blipFill>
        <a:blip r:embed="rId16" cstate="print">
          <a:extLst>
            <a:ext uri="{28A0092B-C50C-407E-A947-70E740481C1C}">
              <a14:useLocalDpi xmlns:a14="http://schemas.microsoft.com/office/drawing/2010/main" val="0"/>
            </a:ext>
          </a:extLst>
        </a:blip>
        <a:stretch>
          <a:fillRect/>
        </a:stretch>
      </xdr:blipFill>
      <xdr:spPr>
        <a:xfrm flipH="1">
          <a:off x="799465" y="8305800"/>
          <a:ext cx="1143635" cy="1218565"/>
        </a:xfrm>
        <a:prstGeom prst="rect">
          <a:avLst/>
        </a:prstGeom>
      </xdr:spPr>
    </xdr:pic>
    <xdr:clientData/>
  </xdr:oneCellAnchor>
  <xdr:twoCellAnchor editAs="oneCell">
    <xdr:from>
      <xdr:col>1</xdr:col>
      <xdr:colOff>104776</xdr:colOff>
      <xdr:row>36</xdr:row>
      <xdr:rowOff>1</xdr:rowOff>
    </xdr:from>
    <xdr:to>
      <xdr:col>3</xdr:col>
      <xdr:colOff>104776</xdr:colOff>
      <xdr:row>37</xdr:row>
      <xdr:rowOff>18009</xdr:rowOff>
    </xdr:to>
    <xdr:pic>
      <xdr:nvPicPr>
        <xdr:cNvPr id="29" name="图片 28"/>
        <xdr:cNvPicPr>
          <a:picLocks noChangeAspect="1"/>
        </xdr:cNvPicPr>
      </xdr:nvPicPr>
      <xdr:blipFill>
        <a:blip r:embed="rId17" cstate="print">
          <a:extLst>
            <a:ext uri="{28A0092B-C50C-407E-A947-70E740481C1C}">
              <a14:useLocalDpi xmlns:a14="http://schemas.microsoft.com/office/drawing/2010/main" val="0"/>
            </a:ext>
          </a:extLst>
        </a:blip>
        <a:stretch>
          <a:fillRect/>
        </a:stretch>
      </xdr:blipFill>
      <xdr:spPr>
        <a:xfrm>
          <a:off x="790575" y="37852350"/>
          <a:ext cx="1371600" cy="1275080"/>
        </a:xfrm>
        <a:prstGeom prst="rect">
          <a:avLst/>
        </a:prstGeom>
      </xdr:spPr>
    </xdr:pic>
    <xdr:clientData/>
  </xdr:twoCellAnchor>
  <xdr:twoCellAnchor editAs="oneCell">
    <xdr:from>
      <xdr:col>1</xdr:col>
      <xdr:colOff>9525</xdr:colOff>
      <xdr:row>35</xdr:row>
      <xdr:rowOff>114300</xdr:rowOff>
    </xdr:from>
    <xdr:to>
      <xdr:col>2</xdr:col>
      <xdr:colOff>647700</xdr:colOff>
      <xdr:row>35</xdr:row>
      <xdr:rowOff>1145789</xdr:rowOff>
    </xdr:to>
    <xdr:pic>
      <xdr:nvPicPr>
        <xdr:cNvPr id="30" name="图片 29"/>
        <xdr:cNvPicPr>
          <a:picLocks noChangeAspect="1"/>
        </xdr:cNvPicPr>
      </xdr:nvPicPr>
      <xdr:blipFill>
        <a:blip r:embed="rId18" cstate="print">
          <a:extLst>
            <a:ext uri="{28A0092B-C50C-407E-A947-70E740481C1C}">
              <a14:useLocalDpi xmlns:a14="http://schemas.microsoft.com/office/drawing/2010/main" val="0"/>
            </a:ext>
          </a:extLst>
        </a:blip>
        <a:stretch>
          <a:fillRect/>
        </a:stretch>
      </xdr:blipFill>
      <xdr:spPr>
        <a:xfrm>
          <a:off x="695325" y="36709350"/>
          <a:ext cx="1323975" cy="1031240"/>
        </a:xfrm>
        <a:prstGeom prst="rect">
          <a:avLst/>
        </a:prstGeom>
      </xdr:spPr>
    </xdr:pic>
    <xdr:clientData/>
  </xdr:twoCellAnchor>
  <xdr:twoCellAnchor editAs="oneCell">
    <xdr:from>
      <xdr:col>1</xdr:col>
      <xdr:colOff>142876</xdr:colOff>
      <xdr:row>30</xdr:row>
      <xdr:rowOff>0</xdr:rowOff>
    </xdr:from>
    <xdr:to>
      <xdr:col>2</xdr:col>
      <xdr:colOff>409576</xdr:colOff>
      <xdr:row>30</xdr:row>
      <xdr:rowOff>1222794</xdr:rowOff>
    </xdr:to>
    <xdr:pic>
      <xdr:nvPicPr>
        <xdr:cNvPr id="32" name="图片 31"/>
        <xdr:cNvPicPr>
          <a:picLocks noChangeAspect="1"/>
        </xdr:cNvPicPr>
      </xdr:nvPicPr>
      <xdr:blipFill>
        <a:blip r:embed="rId19" cstate="print">
          <a:extLst>
            <a:ext uri="{28A0092B-C50C-407E-A947-70E740481C1C}">
              <a14:useLocalDpi xmlns:a14="http://schemas.microsoft.com/office/drawing/2010/main" val="0"/>
            </a:ext>
          </a:extLst>
        </a:blip>
        <a:stretch>
          <a:fillRect/>
        </a:stretch>
      </xdr:blipFill>
      <xdr:spPr>
        <a:xfrm>
          <a:off x="828675" y="31356300"/>
          <a:ext cx="952500" cy="1222375"/>
        </a:xfrm>
        <a:prstGeom prst="rect">
          <a:avLst/>
        </a:prstGeom>
      </xdr:spPr>
    </xdr:pic>
    <xdr:clientData/>
  </xdr:twoCellAnchor>
  <xdr:twoCellAnchor editAs="oneCell">
    <xdr:from>
      <xdr:col>1</xdr:col>
      <xdr:colOff>209548</xdr:colOff>
      <xdr:row>43</xdr:row>
      <xdr:rowOff>0</xdr:rowOff>
    </xdr:from>
    <xdr:to>
      <xdr:col>2</xdr:col>
      <xdr:colOff>352424</xdr:colOff>
      <xdr:row>43</xdr:row>
      <xdr:rowOff>1224151</xdr:rowOff>
    </xdr:to>
    <xdr:pic>
      <xdr:nvPicPr>
        <xdr:cNvPr id="33" name="图片 32"/>
        <xdr:cNvPicPr>
          <a:picLocks noChangeAspect="1"/>
        </xdr:cNvPicPr>
      </xdr:nvPicPr>
      <xdr:blipFill>
        <a:blip r:embed="rId20" cstate="print">
          <a:extLst>
            <a:ext uri="{28A0092B-C50C-407E-A947-70E740481C1C}">
              <a14:useLocalDpi xmlns:a14="http://schemas.microsoft.com/office/drawing/2010/main" val="0"/>
            </a:ext>
          </a:extLst>
        </a:blip>
        <a:stretch>
          <a:fillRect/>
        </a:stretch>
      </xdr:blipFill>
      <xdr:spPr>
        <a:xfrm flipH="1">
          <a:off x="894715" y="45605700"/>
          <a:ext cx="828675" cy="1223645"/>
        </a:xfrm>
        <a:prstGeom prst="rect">
          <a:avLst/>
        </a:prstGeom>
      </xdr:spPr>
    </xdr:pic>
    <xdr:clientData/>
  </xdr:twoCellAnchor>
  <xdr:twoCellAnchor editAs="oneCell">
    <xdr:from>
      <xdr:col>1</xdr:col>
      <xdr:colOff>209550</xdr:colOff>
      <xdr:row>44</xdr:row>
      <xdr:rowOff>0</xdr:rowOff>
    </xdr:from>
    <xdr:to>
      <xdr:col>2</xdr:col>
      <xdr:colOff>266700</xdr:colOff>
      <xdr:row>44</xdr:row>
      <xdr:rowOff>1213178</xdr:rowOff>
    </xdr:to>
    <xdr:pic>
      <xdr:nvPicPr>
        <xdr:cNvPr id="34" name="图片 33"/>
        <xdr:cNvPicPr>
          <a:picLocks noChangeAspect="1"/>
        </xdr:cNvPicPr>
      </xdr:nvPicPr>
      <xdr:blipFill>
        <a:blip r:embed="rId21" cstate="print">
          <a:extLst>
            <a:ext uri="{28A0092B-C50C-407E-A947-70E740481C1C}">
              <a14:useLocalDpi xmlns:a14="http://schemas.microsoft.com/office/drawing/2010/main" val="0"/>
            </a:ext>
          </a:extLst>
        </a:blip>
        <a:stretch>
          <a:fillRect/>
        </a:stretch>
      </xdr:blipFill>
      <xdr:spPr>
        <a:xfrm flipH="1">
          <a:off x="895350" y="46863000"/>
          <a:ext cx="742950" cy="1212850"/>
        </a:xfrm>
        <a:prstGeom prst="rect">
          <a:avLst/>
        </a:prstGeom>
      </xdr:spPr>
    </xdr:pic>
    <xdr:clientData/>
  </xdr:twoCellAnchor>
  <xdr:twoCellAnchor editAs="oneCell">
    <xdr:from>
      <xdr:col>0</xdr:col>
      <xdr:colOff>676276</xdr:colOff>
      <xdr:row>38</xdr:row>
      <xdr:rowOff>38100</xdr:rowOff>
    </xdr:from>
    <xdr:to>
      <xdr:col>3</xdr:col>
      <xdr:colOff>238126</xdr:colOff>
      <xdr:row>38</xdr:row>
      <xdr:rowOff>1216530</xdr:rowOff>
    </xdr:to>
    <xdr:pic>
      <xdr:nvPicPr>
        <xdr:cNvPr id="35" name="图片 34"/>
        <xdr:cNvPicPr>
          <a:picLocks noChangeAspect="1"/>
        </xdr:cNvPicPr>
      </xdr:nvPicPr>
      <xdr:blipFill>
        <a:blip r:embed="rId22" cstate="print">
          <a:extLst>
            <a:ext uri="{28A0092B-C50C-407E-A947-70E740481C1C}">
              <a14:useLocalDpi xmlns:a14="http://schemas.microsoft.com/office/drawing/2010/main" val="0"/>
            </a:ext>
          </a:extLst>
        </a:blip>
        <a:stretch>
          <a:fillRect/>
        </a:stretch>
      </xdr:blipFill>
      <xdr:spPr>
        <a:xfrm>
          <a:off x="676275" y="40405050"/>
          <a:ext cx="1619250" cy="1177925"/>
        </a:xfrm>
        <a:prstGeom prst="rect">
          <a:avLst/>
        </a:prstGeom>
      </xdr:spPr>
    </xdr:pic>
    <xdr:clientData/>
  </xdr:twoCellAnchor>
  <xdr:twoCellAnchor editAs="oneCell">
    <xdr:from>
      <xdr:col>1</xdr:col>
      <xdr:colOff>304800</xdr:colOff>
      <xdr:row>26</xdr:row>
      <xdr:rowOff>0</xdr:rowOff>
    </xdr:from>
    <xdr:to>
      <xdr:col>2</xdr:col>
      <xdr:colOff>495300</xdr:colOff>
      <xdr:row>26</xdr:row>
      <xdr:rowOff>1239540</xdr:rowOff>
    </xdr:to>
    <xdr:pic>
      <xdr:nvPicPr>
        <xdr:cNvPr id="36" name="图片 35"/>
        <xdr:cNvPicPr>
          <a:picLocks noChangeAspect="1"/>
        </xdr:cNvPicPr>
      </xdr:nvPicPr>
      <xdr:blipFill>
        <a:blip r:embed="rId23" cstate="print">
          <a:extLst>
            <a:ext uri="{28A0092B-C50C-407E-A947-70E740481C1C}">
              <a14:useLocalDpi xmlns:a14="http://schemas.microsoft.com/office/drawing/2010/main" val="0"/>
            </a:ext>
          </a:extLst>
        </a:blip>
        <a:stretch>
          <a:fillRect/>
        </a:stretch>
      </xdr:blipFill>
      <xdr:spPr>
        <a:xfrm>
          <a:off x="990600" y="26327100"/>
          <a:ext cx="876300" cy="1239520"/>
        </a:xfrm>
        <a:prstGeom prst="rect">
          <a:avLst/>
        </a:prstGeom>
      </xdr:spPr>
    </xdr:pic>
    <xdr:clientData/>
  </xdr:twoCellAnchor>
  <xdr:twoCellAnchor editAs="oneCell">
    <xdr:from>
      <xdr:col>1</xdr:col>
      <xdr:colOff>276225</xdr:colOff>
      <xdr:row>28</xdr:row>
      <xdr:rowOff>9524</xdr:rowOff>
    </xdr:from>
    <xdr:to>
      <xdr:col>3</xdr:col>
      <xdr:colOff>228600</xdr:colOff>
      <xdr:row>28</xdr:row>
      <xdr:rowOff>1212553</xdr:rowOff>
    </xdr:to>
    <xdr:pic>
      <xdr:nvPicPr>
        <xdr:cNvPr id="37" name="图片 36"/>
        <xdr:cNvPicPr>
          <a:picLocks noChangeAspect="1"/>
        </xdr:cNvPicPr>
      </xdr:nvPicPr>
      <xdr:blipFill>
        <a:blip r:embed="rId24" cstate="print">
          <a:extLst>
            <a:ext uri="{28A0092B-C50C-407E-A947-70E740481C1C}">
              <a14:useLocalDpi xmlns:a14="http://schemas.microsoft.com/office/drawing/2010/main" val="0"/>
            </a:ext>
          </a:extLst>
        </a:blip>
        <a:stretch>
          <a:fillRect/>
        </a:stretch>
      </xdr:blipFill>
      <xdr:spPr>
        <a:xfrm>
          <a:off x="962025" y="28850590"/>
          <a:ext cx="1323975" cy="1203325"/>
        </a:xfrm>
        <a:prstGeom prst="rect">
          <a:avLst/>
        </a:prstGeom>
      </xdr:spPr>
    </xdr:pic>
    <xdr:clientData/>
  </xdr:twoCellAnchor>
  <xdr:twoCellAnchor editAs="oneCell">
    <xdr:from>
      <xdr:col>1</xdr:col>
      <xdr:colOff>0</xdr:colOff>
      <xdr:row>37</xdr:row>
      <xdr:rowOff>1</xdr:rowOff>
    </xdr:from>
    <xdr:to>
      <xdr:col>3</xdr:col>
      <xdr:colOff>200025</xdr:colOff>
      <xdr:row>37</xdr:row>
      <xdr:rowOff>1234147</xdr:rowOff>
    </xdr:to>
    <xdr:pic>
      <xdr:nvPicPr>
        <xdr:cNvPr id="38" name="图片 37"/>
        <xdr:cNvPicPr>
          <a:picLocks noChangeAspect="1"/>
        </xdr:cNvPicPr>
      </xdr:nvPicPr>
      <xdr:blipFill>
        <a:blip r:embed="rId25" cstate="print">
          <a:extLst>
            <a:ext uri="{28A0092B-C50C-407E-A947-70E740481C1C}">
              <a14:useLocalDpi xmlns:a14="http://schemas.microsoft.com/office/drawing/2010/main" val="0"/>
            </a:ext>
          </a:extLst>
        </a:blip>
        <a:stretch>
          <a:fillRect/>
        </a:stretch>
      </xdr:blipFill>
      <xdr:spPr>
        <a:xfrm>
          <a:off x="685800" y="39109650"/>
          <a:ext cx="1571625" cy="1233805"/>
        </a:xfrm>
        <a:prstGeom prst="rect">
          <a:avLst/>
        </a:prstGeom>
      </xdr:spPr>
    </xdr:pic>
    <xdr:clientData/>
  </xdr:twoCellAnchor>
  <xdr:twoCellAnchor editAs="oneCell">
    <xdr:from>
      <xdr:col>1</xdr:col>
      <xdr:colOff>190500</xdr:colOff>
      <xdr:row>47</xdr:row>
      <xdr:rowOff>0</xdr:rowOff>
    </xdr:from>
    <xdr:to>
      <xdr:col>2</xdr:col>
      <xdr:colOff>400051</xdr:colOff>
      <xdr:row>47</xdr:row>
      <xdr:rowOff>1224113</xdr:rowOff>
    </xdr:to>
    <xdr:pic>
      <xdr:nvPicPr>
        <xdr:cNvPr id="40" name="图片 39"/>
        <xdr:cNvPicPr>
          <a:picLocks noChangeAspect="1"/>
        </xdr:cNvPicPr>
      </xdr:nvPicPr>
      <xdr:blipFill>
        <a:blip r:embed="rId26" cstate="print">
          <a:extLst>
            <a:ext uri="{28A0092B-C50C-407E-A947-70E740481C1C}">
              <a14:useLocalDpi xmlns:a14="http://schemas.microsoft.com/office/drawing/2010/main" val="0"/>
            </a:ext>
          </a:extLst>
        </a:blip>
        <a:stretch>
          <a:fillRect/>
        </a:stretch>
      </xdr:blipFill>
      <xdr:spPr>
        <a:xfrm flipH="1">
          <a:off x="876300" y="50634900"/>
          <a:ext cx="895350" cy="1223645"/>
        </a:xfrm>
        <a:prstGeom prst="rect">
          <a:avLst/>
        </a:prstGeom>
      </xdr:spPr>
    </xdr:pic>
    <xdr:clientData/>
  </xdr:twoCellAnchor>
  <xdr:twoCellAnchor editAs="oneCell">
    <xdr:from>
      <xdr:col>1</xdr:col>
      <xdr:colOff>219075</xdr:colOff>
      <xdr:row>39</xdr:row>
      <xdr:rowOff>0</xdr:rowOff>
    </xdr:from>
    <xdr:to>
      <xdr:col>2</xdr:col>
      <xdr:colOff>581025</xdr:colOff>
      <xdr:row>40</xdr:row>
      <xdr:rowOff>4205</xdr:rowOff>
    </xdr:to>
    <xdr:pic>
      <xdr:nvPicPr>
        <xdr:cNvPr id="41" name="图片 40"/>
        <xdr:cNvPicPr>
          <a:picLocks noChangeAspect="1"/>
        </xdr:cNvPicPr>
      </xdr:nvPicPr>
      <xdr:blipFill>
        <a:blip r:embed="rId27" cstate="print">
          <a:extLst>
            <a:ext uri="{28A0092B-C50C-407E-A947-70E740481C1C}">
              <a14:useLocalDpi xmlns:a14="http://schemas.microsoft.com/office/drawing/2010/main" val="0"/>
            </a:ext>
          </a:extLst>
        </a:blip>
        <a:stretch>
          <a:fillRect/>
        </a:stretch>
      </xdr:blipFill>
      <xdr:spPr>
        <a:xfrm>
          <a:off x="904875" y="41624250"/>
          <a:ext cx="1047750" cy="1261110"/>
        </a:xfrm>
        <a:prstGeom prst="rect">
          <a:avLst/>
        </a:prstGeom>
      </xdr:spPr>
    </xdr:pic>
    <xdr:clientData/>
  </xdr:twoCellAnchor>
  <xdr:twoCellAnchor editAs="oneCell">
    <xdr:from>
      <xdr:col>1</xdr:col>
      <xdr:colOff>238125</xdr:colOff>
      <xdr:row>41</xdr:row>
      <xdr:rowOff>1</xdr:rowOff>
    </xdr:from>
    <xdr:to>
      <xdr:col>2</xdr:col>
      <xdr:colOff>333375</xdr:colOff>
      <xdr:row>41</xdr:row>
      <xdr:rowOff>1213565</xdr:rowOff>
    </xdr:to>
    <xdr:pic>
      <xdr:nvPicPr>
        <xdr:cNvPr id="42" name="图片 41"/>
        <xdr:cNvPicPr>
          <a:picLocks noChangeAspect="1"/>
        </xdr:cNvPicPr>
      </xdr:nvPicPr>
      <xdr:blipFill>
        <a:blip r:embed="rId28" cstate="print">
          <a:extLst>
            <a:ext uri="{28A0092B-C50C-407E-A947-70E740481C1C}">
              <a14:useLocalDpi xmlns:a14="http://schemas.microsoft.com/office/drawing/2010/main" val="0"/>
            </a:ext>
          </a:extLst>
        </a:blip>
        <a:stretch>
          <a:fillRect/>
        </a:stretch>
      </xdr:blipFill>
      <xdr:spPr>
        <a:xfrm flipH="1">
          <a:off x="923925" y="43091100"/>
          <a:ext cx="781050" cy="1213485"/>
        </a:xfrm>
        <a:prstGeom prst="rect">
          <a:avLst/>
        </a:prstGeom>
      </xdr:spPr>
    </xdr:pic>
    <xdr:clientData/>
  </xdr:twoCellAnchor>
  <xdr:twoCellAnchor editAs="oneCell">
    <xdr:from>
      <xdr:col>1</xdr:col>
      <xdr:colOff>228599</xdr:colOff>
      <xdr:row>42</xdr:row>
      <xdr:rowOff>19050</xdr:rowOff>
    </xdr:from>
    <xdr:to>
      <xdr:col>2</xdr:col>
      <xdr:colOff>333374</xdr:colOff>
      <xdr:row>42</xdr:row>
      <xdr:rowOff>1212042</xdr:rowOff>
    </xdr:to>
    <xdr:pic>
      <xdr:nvPicPr>
        <xdr:cNvPr id="43" name="图片 42"/>
        <xdr:cNvPicPr>
          <a:picLocks noChangeAspect="1"/>
        </xdr:cNvPicPr>
      </xdr:nvPicPr>
      <xdr:blipFill>
        <a:blip r:embed="rId29" cstate="print">
          <a:extLst>
            <a:ext uri="{28A0092B-C50C-407E-A947-70E740481C1C}">
              <a14:useLocalDpi xmlns:a14="http://schemas.microsoft.com/office/drawing/2010/main" val="0"/>
            </a:ext>
          </a:extLst>
        </a:blip>
        <a:stretch>
          <a:fillRect/>
        </a:stretch>
      </xdr:blipFill>
      <xdr:spPr>
        <a:xfrm flipH="1">
          <a:off x="913765" y="44367450"/>
          <a:ext cx="790575" cy="1192530"/>
        </a:xfrm>
        <a:prstGeom prst="rect">
          <a:avLst/>
        </a:prstGeom>
      </xdr:spPr>
    </xdr:pic>
    <xdr:clientData/>
  </xdr:twoCellAnchor>
  <xdr:twoCellAnchor editAs="oneCell">
    <xdr:from>
      <xdr:col>1</xdr:col>
      <xdr:colOff>0</xdr:colOff>
      <xdr:row>45</xdr:row>
      <xdr:rowOff>1</xdr:rowOff>
    </xdr:from>
    <xdr:to>
      <xdr:col>2</xdr:col>
      <xdr:colOff>638175</xdr:colOff>
      <xdr:row>45</xdr:row>
      <xdr:rowOff>1190879</xdr:rowOff>
    </xdr:to>
    <xdr:pic>
      <xdr:nvPicPr>
        <xdr:cNvPr id="44" name="图片 43"/>
        <xdr:cNvPicPr>
          <a:picLocks noChangeAspect="1"/>
        </xdr:cNvPicPr>
      </xdr:nvPicPr>
      <xdr:blipFill>
        <a:blip r:embed="rId30" cstate="print">
          <a:extLst>
            <a:ext uri="{28A0092B-C50C-407E-A947-70E740481C1C}">
              <a14:useLocalDpi xmlns:a14="http://schemas.microsoft.com/office/drawing/2010/main" val="0"/>
            </a:ext>
          </a:extLst>
        </a:blip>
        <a:stretch>
          <a:fillRect/>
        </a:stretch>
      </xdr:blipFill>
      <xdr:spPr>
        <a:xfrm flipH="1">
          <a:off x="685800" y="48120300"/>
          <a:ext cx="1323975" cy="1190625"/>
        </a:xfrm>
        <a:prstGeom prst="rect">
          <a:avLst/>
        </a:prstGeom>
      </xdr:spPr>
    </xdr:pic>
    <xdr:clientData/>
  </xdr:twoCellAnchor>
  <xdr:twoCellAnchor editAs="oneCell">
    <xdr:from>
      <xdr:col>1</xdr:col>
      <xdr:colOff>228600</xdr:colOff>
      <xdr:row>17</xdr:row>
      <xdr:rowOff>0</xdr:rowOff>
    </xdr:from>
    <xdr:to>
      <xdr:col>2</xdr:col>
      <xdr:colOff>333375</xdr:colOff>
      <xdr:row>17</xdr:row>
      <xdr:rowOff>1158434</xdr:rowOff>
    </xdr:to>
    <xdr:pic>
      <xdr:nvPicPr>
        <xdr:cNvPr id="46" name="图片 45"/>
        <xdr:cNvPicPr>
          <a:picLocks noChangeAspect="1"/>
        </xdr:cNvPicPr>
      </xdr:nvPicPr>
      <xdr:blipFill>
        <a:blip r:embed="rId31" cstate="print">
          <a:extLst>
            <a:ext uri="{28A0092B-C50C-407E-A947-70E740481C1C}">
              <a14:useLocalDpi xmlns:a14="http://schemas.microsoft.com/office/drawing/2010/main" val="0"/>
            </a:ext>
          </a:extLst>
        </a:blip>
        <a:stretch>
          <a:fillRect/>
        </a:stretch>
      </xdr:blipFill>
      <xdr:spPr>
        <a:xfrm flipH="1">
          <a:off x="914400" y="16059150"/>
          <a:ext cx="790575" cy="1158240"/>
        </a:xfrm>
        <a:prstGeom prst="rect">
          <a:avLst/>
        </a:prstGeom>
      </xdr:spPr>
    </xdr:pic>
    <xdr:clientData/>
  </xdr:twoCellAnchor>
  <xdr:twoCellAnchor editAs="oneCell">
    <xdr:from>
      <xdr:col>1</xdr:col>
      <xdr:colOff>180976</xdr:colOff>
      <xdr:row>52</xdr:row>
      <xdr:rowOff>0</xdr:rowOff>
    </xdr:from>
    <xdr:to>
      <xdr:col>2</xdr:col>
      <xdr:colOff>561976</xdr:colOff>
      <xdr:row>52</xdr:row>
      <xdr:rowOff>1221993</xdr:rowOff>
    </xdr:to>
    <xdr:pic>
      <xdr:nvPicPr>
        <xdr:cNvPr id="47" name="图片 46"/>
        <xdr:cNvPicPr>
          <a:picLocks noChangeAspect="1"/>
        </xdr:cNvPicPr>
      </xdr:nvPicPr>
      <xdr:blipFill>
        <a:blip r:embed="rId32" cstate="print">
          <a:extLst>
            <a:ext uri="{28A0092B-C50C-407E-A947-70E740481C1C}">
              <a14:useLocalDpi xmlns:a14="http://schemas.microsoft.com/office/drawing/2010/main" val="0"/>
            </a:ext>
          </a:extLst>
        </a:blip>
        <a:stretch>
          <a:fillRect/>
        </a:stretch>
      </xdr:blipFill>
      <xdr:spPr>
        <a:xfrm>
          <a:off x="866775" y="56921400"/>
          <a:ext cx="1066800" cy="1221740"/>
        </a:xfrm>
        <a:prstGeom prst="rect">
          <a:avLst/>
        </a:prstGeom>
      </xdr:spPr>
    </xdr:pic>
    <xdr:clientData/>
  </xdr:twoCellAnchor>
  <xdr:twoCellAnchor editAs="oneCell">
    <xdr:from>
      <xdr:col>1</xdr:col>
      <xdr:colOff>133350</xdr:colOff>
      <xdr:row>39</xdr:row>
      <xdr:rowOff>0</xdr:rowOff>
    </xdr:from>
    <xdr:to>
      <xdr:col>2</xdr:col>
      <xdr:colOff>552450</xdr:colOff>
      <xdr:row>39</xdr:row>
      <xdr:rowOff>1176892</xdr:rowOff>
    </xdr:to>
    <xdr:pic>
      <xdr:nvPicPr>
        <xdr:cNvPr id="48" name="图片 47"/>
        <xdr:cNvPicPr>
          <a:picLocks noChangeAspect="1"/>
        </xdr:cNvPicPr>
      </xdr:nvPicPr>
      <xdr:blipFill>
        <a:blip r:embed="rId33" cstate="print">
          <a:extLst>
            <a:ext uri="{28A0092B-C50C-407E-A947-70E740481C1C}">
              <a14:useLocalDpi xmlns:a14="http://schemas.microsoft.com/office/drawing/2010/main" val="0"/>
            </a:ext>
          </a:extLst>
        </a:blip>
        <a:stretch>
          <a:fillRect/>
        </a:stretch>
      </xdr:blipFill>
      <xdr:spPr>
        <a:xfrm>
          <a:off x="819150" y="41624250"/>
          <a:ext cx="1104900" cy="1176655"/>
        </a:xfrm>
        <a:prstGeom prst="rect">
          <a:avLst/>
        </a:prstGeom>
      </xdr:spPr>
    </xdr:pic>
    <xdr:clientData/>
  </xdr:twoCellAnchor>
  <xdr:twoCellAnchor editAs="oneCell">
    <xdr:from>
      <xdr:col>1</xdr:col>
      <xdr:colOff>123825</xdr:colOff>
      <xdr:row>31</xdr:row>
      <xdr:rowOff>1</xdr:rowOff>
    </xdr:from>
    <xdr:to>
      <xdr:col>2</xdr:col>
      <xdr:colOff>504286</xdr:colOff>
      <xdr:row>31</xdr:row>
      <xdr:rowOff>1181101</xdr:rowOff>
    </xdr:to>
    <xdr:pic>
      <xdr:nvPicPr>
        <xdr:cNvPr id="49" name="图片 48"/>
        <xdr:cNvPicPr>
          <a:picLocks noChangeAspect="1"/>
        </xdr:cNvPicPr>
      </xdr:nvPicPr>
      <xdr:blipFill>
        <a:blip r:embed="rId34" cstate="print">
          <a:extLst>
            <a:ext uri="{28A0092B-C50C-407E-A947-70E740481C1C}">
              <a14:useLocalDpi xmlns:a14="http://schemas.microsoft.com/office/drawing/2010/main" val="0"/>
            </a:ext>
          </a:extLst>
        </a:blip>
        <a:stretch>
          <a:fillRect/>
        </a:stretch>
      </xdr:blipFill>
      <xdr:spPr>
        <a:xfrm>
          <a:off x="809625" y="32613600"/>
          <a:ext cx="1066165" cy="1181100"/>
        </a:xfrm>
        <a:prstGeom prst="rect">
          <a:avLst/>
        </a:prstGeom>
      </xdr:spPr>
    </xdr:pic>
    <xdr:clientData/>
  </xdr:twoCellAnchor>
  <xdr:twoCellAnchor editAs="oneCell">
    <xdr:from>
      <xdr:col>1</xdr:col>
      <xdr:colOff>114300</xdr:colOff>
      <xdr:row>53</xdr:row>
      <xdr:rowOff>0</xdr:rowOff>
    </xdr:from>
    <xdr:to>
      <xdr:col>2</xdr:col>
      <xdr:colOff>447675</xdr:colOff>
      <xdr:row>53</xdr:row>
      <xdr:rowOff>1217652</xdr:rowOff>
    </xdr:to>
    <xdr:pic>
      <xdr:nvPicPr>
        <xdr:cNvPr id="50" name="图片 49"/>
        <xdr:cNvPicPr>
          <a:picLocks noChangeAspect="1"/>
        </xdr:cNvPicPr>
      </xdr:nvPicPr>
      <xdr:blipFill>
        <a:blip r:embed="rId35" cstate="print">
          <a:extLst>
            <a:ext uri="{28A0092B-C50C-407E-A947-70E740481C1C}">
              <a14:useLocalDpi xmlns:a14="http://schemas.microsoft.com/office/drawing/2010/main" val="0"/>
            </a:ext>
          </a:extLst>
        </a:blip>
        <a:stretch>
          <a:fillRect/>
        </a:stretch>
      </xdr:blipFill>
      <xdr:spPr>
        <a:xfrm>
          <a:off x="800100" y="58178700"/>
          <a:ext cx="1019175" cy="1217295"/>
        </a:xfrm>
        <a:prstGeom prst="rect">
          <a:avLst/>
        </a:prstGeom>
      </xdr:spPr>
    </xdr:pic>
    <xdr:clientData/>
  </xdr:twoCellAnchor>
  <xdr:twoCellAnchor editAs="oneCell">
    <xdr:from>
      <xdr:col>1</xdr:col>
      <xdr:colOff>123825</xdr:colOff>
      <xdr:row>56</xdr:row>
      <xdr:rowOff>0</xdr:rowOff>
    </xdr:from>
    <xdr:to>
      <xdr:col>2</xdr:col>
      <xdr:colOff>552450</xdr:colOff>
      <xdr:row>56</xdr:row>
      <xdr:rowOff>1243121</xdr:rowOff>
    </xdr:to>
    <xdr:pic>
      <xdr:nvPicPr>
        <xdr:cNvPr id="51" name="图片 50"/>
        <xdr:cNvPicPr>
          <a:picLocks noChangeAspect="1"/>
        </xdr:cNvPicPr>
      </xdr:nvPicPr>
      <xdr:blipFill>
        <a:blip r:embed="rId36" cstate="print">
          <a:extLst>
            <a:ext uri="{28A0092B-C50C-407E-A947-70E740481C1C}">
              <a14:useLocalDpi xmlns:a14="http://schemas.microsoft.com/office/drawing/2010/main" val="0"/>
            </a:ext>
          </a:extLst>
        </a:blip>
        <a:stretch>
          <a:fillRect/>
        </a:stretch>
      </xdr:blipFill>
      <xdr:spPr>
        <a:xfrm>
          <a:off x="809625" y="60902850"/>
          <a:ext cx="1114425" cy="1242695"/>
        </a:xfrm>
        <a:prstGeom prst="rect">
          <a:avLst/>
        </a:prstGeom>
      </xdr:spPr>
    </xdr:pic>
    <xdr:clientData/>
  </xdr:twoCellAnchor>
  <xdr:twoCellAnchor editAs="oneCell">
    <xdr:from>
      <xdr:col>1</xdr:col>
      <xdr:colOff>352425</xdr:colOff>
      <xdr:row>5</xdr:row>
      <xdr:rowOff>0</xdr:rowOff>
    </xdr:from>
    <xdr:to>
      <xdr:col>2</xdr:col>
      <xdr:colOff>400470</xdr:colOff>
      <xdr:row>6</xdr:row>
      <xdr:rowOff>136</xdr:rowOff>
    </xdr:to>
    <xdr:pic>
      <xdr:nvPicPr>
        <xdr:cNvPr id="52" name="图片 51"/>
        <xdr:cNvPicPr>
          <a:picLocks noChangeAspect="1"/>
        </xdr:cNvPicPr>
      </xdr:nvPicPr>
      <xdr:blipFill>
        <a:blip r:embed="rId37" cstate="print">
          <a:extLst>
            <a:ext uri="{28A0092B-C50C-407E-A947-70E740481C1C}">
              <a14:useLocalDpi xmlns:a14="http://schemas.microsoft.com/office/drawing/2010/main" val="0"/>
            </a:ext>
          </a:extLst>
        </a:blip>
        <a:srcRect t="8965"/>
        <a:stretch>
          <a:fillRect/>
        </a:stretch>
      </xdr:blipFill>
      <xdr:spPr>
        <a:xfrm>
          <a:off x="1038225" y="2019300"/>
          <a:ext cx="733425" cy="1257300"/>
        </a:xfrm>
        <a:prstGeom prst="rect">
          <a:avLst/>
        </a:prstGeom>
      </xdr:spPr>
    </xdr:pic>
    <xdr:clientData/>
  </xdr:twoCellAnchor>
  <xdr:twoCellAnchor editAs="oneCell">
    <xdr:from>
      <xdr:col>0</xdr:col>
      <xdr:colOff>619124</xdr:colOff>
      <xdr:row>34</xdr:row>
      <xdr:rowOff>47625</xdr:rowOff>
    </xdr:from>
    <xdr:to>
      <xdr:col>3</xdr:col>
      <xdr:colOff>364147</xdr:colOff>
      <xdr:row>34</xdr:row>
      <xdr:rowOff>1190625</xdr:rowOff>
    </xdr:to>
    <xdr:pic>
      <xdr:nvPicPr>
        <xdr:cNvPr id="53" name="图片 52"/>
        <xdr:cNvPicPr>
          <a:picLocks noChangeAspect="1"/>
        </xdr:cNvPicPr>
      </xdr:nvPicPr>
      <xdr:blipFill>
        <a:blip r:embed="rId38" cstate="print">
          <a:extLst>
            <a:ext uri="{28A0092B-C50C-407E-A947-70E740481C1C}">
              <a14:useLocalDpi xmlns:a14="http://schemas.microsoft.com/office/drawing/2010/main" val="0"/>
            </a:ext>
          </a:extLst>
        </a:blip>
        <a:srcRect t="8746" b="21280"/>
        <a:stretch>
          <a:fillRect/>
        </a:stretch>
      </xdr:blipFill>
      <xdr:spPr>
        <a:xfrm>
          <a:off x="618490" y="35385375"/>
          <a:ext cx="1802765" cy="1143000"/>
        </a:xfrm>
        <a:prstGeom prst="rect">
          <a:avLst/>
        </a:prstGeom>
      </xdr:spPr>
    </xdr:pic>
    <xdr:clientData/>
  </xdr:twoCellAnchor>
  <xdr:twoCellAnchor editAs="oneCell">
    <xdr:from>
      <xdr:col>1</xdr:col>
      <xdr:colOff>0</xdr:colOff>
      <xdr:row>55</xdr:row>
      <xdr:rowOff>9525</xdr:rowOff>
    </xdr:from>
    <xdr:to>
      <xdr:col>2</xdr:col>
      <xdr:colOff>647700</xdr:colOff>
      <xdr:row>55</xdr:row>
      <xdr:rowOff>1230208</xdr:rowOff>
    </xdr:to>
    <xdr:pic>
      <xdr:nvPicPr>
        <xdr:cNvPr id="54" name="图片 53"/>
        <xdr:cNvPicPr>
          <a:picLocks noChangeAspect="1"/>
        </xdr:cNvPicPr>
      </xdr:nvPicPr>
      <xdr:blipFill>
        <a:blip r:embed="rId39" cstate="print">
          <a:extLst>
            <a:ext uri="{28A0092B-C50C-407E-A947-70E740481C1C}">
              <a14:useLocalDpi xmlns:a14="http://schemas.microsoft.com/office/drawing/2010/main" val="0"/>
            </a:ext>
          </a:extLst>
        </a:blip>
        <a:stretch>
          <a:fillRect/>
        </a:stretch>
      </xdr:blipFill>
      <xdr:spPr>
        <a:xfrm>
          <a:off x="685800" y="59655075"/>
          <a:ext cx="1333500" cy="1220470"/>
        </a:xfrm>
        <a:prstGeom prst="rect">
          <a:avLst/>
        </a:prstGeom>
      </xdr:spPr>
    </xdr:pic>
    <xdr:clientData/>
  </xdr:twoCellAnchor>
  <xdr:twoCellAnchor editAs="oneCell">
    <xdr:from>
      <xdr:col>1</xdr:col>
      <xdr:colOff>200025</xdr:colOff>
      <xdr:row>51</xdr:row>
      <xdr:rowOff>28575</xdr:rowOff>
    </xdr:from>
    <xdr:to>
      <xdr:col>2</xdr:col>
      <xdr:colOff>514350</xdr:colOff>
      <xdr:row>51</xdr:row>
      <xdr:rowOff>1232739</xdr:rowOff>
    </xdr:to>
    <xdr:pic>
      <xdr:nvPicPr>
        <xdr:cNvPr id="55" name="图片 54"/>
        <xdr:cNvPicPr>
          <a:picLocks noChangeAspect="1"/>
        </xdr:cNvPicPr>
      </xdr:nvPicPr>
      <xdr:blipFill>
        <a:blip r:embed="rId40" cstate="print">
          <a:extLst>
            <a:ext uri="{28A0092B-C50C-407E-A947-70E740481C1C}">
              <a14:useLocalDpi xmlns:a14="http://schemas.microsoft.com/office/drawing/2010/main" val="0"/>
            </a:ext>
          </a:extLst>
        </a:blip>
        <a:stretch>
          <a:fillRect/>
        </a:stretch>
      </xdr:blipFill>
      <xdr:spPr>
        <a:xfrm>
          <a:off x="885825" y="55692675"/>
          <a:ext cx="1000125" cy="1203960"/>
        </a:xfrm>
        <a:prstGeom prst="rect">
          <a:avLst/>
        </a:prstGeom>
      </xdr:spPr>
    </xdr:pic>
    <xdr:clientData/>
  </xdr:twoCellAnchor>
  <xdr:twoCellAnchor editAs="oneCell">
    <xdr:from>
      <xdr:col>1</xdr:col>
      <xdr:colOff>171450</xdr:colOff>
      <xdr:row>7</xdr:row>
      <xdr:rowOff>9526</xdr:rowOff>
    </xdr:from>
    <xdr:to>
      <xdr:col>2</xdr:col>
      <xdr:colOff>400050</xdr:colOff>
      <xdr:row>7</xdr:row>
      <xdr:rowOff>1225700</xdr:rowOff>
    </xdr:to>
    <xdr:pic>
      <xdr:nvPicPr>
        <xdr:cNvPr id="56" name="图片 55"/>
        <xdr:cNvPicPr>
          <a:picLocks noChangeAspect="1"/>
        </xdr:cNvPicPr>
      </xdr:nvPicPr>
      <xdr:blipFill>
        <a:blip r:embed="rId41" cstate="print">
          <a:extLst>
            <a:ext uri="{28A0092B-C50C-407E-A947-70E740481C1C}">
              <a14:useLocalDpi xmlns:a14="http://schemas.microsoft.com/office/drawing/2010/main" val="0"/>
            </a:ext>
          </a:extLst>
        </a:blip>
        <a:stretch>
          <a:fillRect/>
        </a:stretch>
      </xdr:blipFill>
      <xdr:spPr>
        <a:xfrm flipH="1">
          <a:off x="857250" y="4543425"/>
          <a:ext cx="914400" cy="1216025"/>
        </a:xfrm>
        <a:prstGeom prst="rect">
          <a:avLst/>
        </a:prstGeom>
      </xdr:spPr>
    </xdr:pic>
    <xdr:clientData/>
  </xdr:twoCellAnchor>
  <xdr:twoCellAnchor editAs="oneCell">
    <xdr:from>
      <xdr:col>1</xdr:col>
      <xdr:colOff>228600</xdr:colOff>
      <xdr:row>8</xdr:row>
      <xdr:rowOff>47625</xdr:rowOff>
    </xdr:from>
    <xdr:to>
      <xdr:col>2</xdr:col>
      <xdr:colOff>323850</xdr:colOff>
      <xdr:row>8</xdr:row>
      <xdr:rowOff>1229499</xdr:rowOff>
    </xdr:to>
    <xdr:pic>
      <xdr:nvPicPr>
        <xdr:cNvPr id="57" name="图片 56"/>
        <xdr:cNvPicPr>
          <a:picLocks noChangeAspect="1"/>
        </xdr:cNvPicPr>
      </xdr:nvPicPr>
      <xdr:blipFill>
        <a:blip r:embed="rId42" cstate="print">
          <a:extLst>
            <a:ext uri="{28A0092B-C50C-407E-A947-70E740481C1C}">
              <a14:useLocalDpi xmlns:a14="http://schemas.microsoft.com/office/drawing/2010/main" val="0"/>
            </a:ext>
          </a:extLst>
        </a:blip>
        <a:stretch>
          <a:fillRect/>
        </a:stretch>
      </xdr:blipFill>
      <xdr:spPr>
        <a:xfrm flipH="1">
          <a:off x="914400" y="5838825"/>
          <a:ext cx="781050" cy="1181735"/>
        </a:xfrm>
        <a:prstGeom prst="rect">
          <a:avLst/>
        </a:prstGeom>
      </xdr:spPr>
    </xdr:pic>
    <xdr:clientData/>
  </xdr:twoCellAnchor>
  <xdr:twoCellAnchor editAs="oneCell">
    <xdr:from>
      <xdr:col>1</xdr:col>
      <xdr:colOff>209550</xdr:colOff>
      <xdr:row>9</xdr:row>
      <xdr:rowOff>57150</xdr:rowOff>
    </xdr:from>
    <xdr:to>
      <xdr:col>2</xdr:col>
      <xdr:colOff>304800</xdr:colOff>
      <xdr:row>9</xdr:row>
      <xdr:rowOff>1187482</xdr:rowOff>
    </xdr:to>
    <xdr:pic>
      <xdr:nvPicPr>
        <xdr:cNvPr id="58" name="图片 57"/>
        <xdr:cNvPicPr>
          <a:picLocks noChangeAspect="1"/>
        </xdr:cNvPicPr>
      </xdr:nvPicPr>
      <xdr:blipFill>
        <a:blip r:embed="rId43" cstate="print">
          <a:extLst>
            <a:ext uri="{28A0092B-C50C-407E-A947-70E740481C1C}">
              <a14:useLocalDpi xmlns:a14="http://schemas.microsoft.com/office/drawing/2010/main" val="0"/>
            </a:ext>
          </a:extLst>
        </a:blip>
        <a:stretch>
          <a:fillRect/>
        </a:stretch>
      </xdr:blipFill>
      <xdr:spPr>
        <a:xfrm flipH="1">
          <a:off x="895350" y="7105650"/>
          <a:ext cx="781050" cy="1130300"/>
        </a:xfrm>
        <a:prstGeom prst="rect">
          <a:avLst/>
        </a:prstGeom>
      </xdr:spPr>
    </xdr:pic>
    <xdr:clientData/>
  </xdr:twoCellAnchor>
  <xdr:twoCellAnchor editAs="oneCell">
    <xdr:from>
      <xdr:col>1</xdr:col>
      <xdr:colOff>114300</xdr:colOff>
      <xdr:row>6</xdr:row>
      <xdr:rowOff>85726</xdr:rowOff>
    </xdr:from>
    <xdr:to>
      <xdr:col>3</xdr:col>
      <xdr:colOff>0</xdr:colOff>
      <xdr:row>6</xdr:row>
      <xdr:rowOff>1123020</xdr:rowOff>
    </xdr:to>
    <xdr:pic>
      <xdr:nvPicPr>
        <xdr:cNvPr id="59" name="图片 58"/>
        <xdr:cNvPicPr>
          <a:picLocks noChangeAspect="1"/>
        </xdr:cNvPicPr>
      </xdr:nvPicPr>
      <xdr:blipFill>
        <a:blip r:embed="rId44" cstate="print">
          <a:extLst>
            <a:ext uri="{28A0092B-C50C-407E-A947-70E740481C1C}">
              <a14:useLocalDpi xmlns:a14="http://schemas.microsoft.com/office/drawing/2010/main" val="0"/>
            </a:ext>
          </a:extLst>
        </a:blip>
        <a:stretch>
          <a:fillRect/>
        </a:stretch>
      </xdr:blipFill>
      <xdr:spPr>
        <a:xfrm flipH="1">
          <a:off x="800100" y="3362325"/>
          <a:ext cx="1257300" cy="1036955"/>
        </a:xfrm>
        <a:prstGeom prst="rect">
          <a:avLst/>
        </a:prstGeom>
      </xdr:spPr>
    </xdr:pic>
    <xdr:clientData/>
  </xdr:twoCellAnchor>
  <xdr:twoCellAnchor editAs="oneCell">
    <xdr:from>
      <xdr:col>1</xdr:col>
      <xdr:colOff>57150</xdr:colOff>
      <xdr:row>19</xdr:row>
      <xdr:rowOff>76200</xdr:rowOff>
    </xdr:from>
    <xdr:to>
      <xdr:col>2</xdr:col>
      <xdr:colOff>533723</xdr:colOff>
      <xdr:row>19</xdr:row>
      <xdr:rowOff>1219200</xdr:rowOff>
    </xdr:to>
    <xdr:pic>
      <xdr:nvPicPr>
        <xdr:cNvPr id="60" name="图片 59"/>
        <xdr:cNvPicPr>
          <a:picLocks noChangeAspect="1"/>
        </xdr:cNvPicPr>
      </xdr:nvPicPr>
      <xdr:blipFill>
        <a:blip r:embed="rId45" cstate="print">
          <a:extLst>
            <a:ext uri="{28A0092B-C50C-407E-A947-70E740481C1C}">
              <a14:useLocalDpi xmlns:a14="http://schemas.microsoft.com/office/drawing/2010/main" val="0"/>
            </a:ext>
          </a:extLst>
        </a:blip>
        <a:stretch>
          <a:fillRect/>
        </a:stretch>
      </xdr:blipFill>
      <xdr:spPr>
        <a:xfrm flipH="1">
          <a:off x="742950" y="18649950"/>
          <a:ext cx="1162050" cy="1143000"/>
        </a:xfrm>
        <a:prstGeom prst="rect">
          <a:avLst/>
        </a:prstGeom>
      </xdr:spPr>
    </xdr:pic>
    <xdr:clientData/>
  </xdr:twoCellAnchor>
  <xdr:twoCellAnchor editAs="oneCell">
    <xdr:from>
      <xdr:col>1</xdr:col>
      <xdr:colOff>219075</xdr:colOff>
      <xdr:row>27</xdr:row>
      <xdr:rowOff>47625</xdr:rowOff>
    </xdr:from>
    <xdr:to>
      <xdr:col>2</xdr:col>
      <xdr:colOff>428625</xdr:colOff>
      <xdr:row>27</xdr:row>
      <xdr:rowOff>1203517</xdr:rowOff>
    </xdr:to>
    <xdr:pic>
      <xdr:nvPicPr>
        <xdr:cNvPr id="61" name="图片 60"/>
        <xdr:cNvPicPr>
          <a:picLocks noChangeAspect="1"/>
        </xdr:cNvPicPr>
      </xdr:nvPicPr>
      <xdr:blipFill>
        <a:blip r:embed="rId46" cstate="print">
          <a:extLst>
            <a:ext uri="{28A0092B-C50C-407E-A947-70E740481C1C}">
              <a14:useLocalDpi xmlns:a14="http://schemas.microsoft.com/office/drawing/2010/main" val="0"/>
            </a:ext>
          </a:extLst>
        </a:blip>
        <a:stretch>
          <a:fillRect/>
        </a:stretch>
      </xdr:blipFill>
      <xdr:spPr>
        <a:xfrm flipH="1">
          <a:off x="904875" y="27632025"/>
          <a:ext cx="895350" cy="1155700"/>
        </a:xfrm>
        <a:prstGeom prst="rect">
          <a:avLst/>
        </a:prstGeom>
      </xdr:spPr>
    </xdr:pic>
    <xdr:clientData/>
  </xdr:twoCellAnchor>
  <xdr:twoCellAnchor editAs="oneCell">
    <xdr:from>
      <xdr:col>1</xdr:col>
      <xdr:colOff>238125</xdr:colOff>
      <xdr:row>46</xdr:row>
      <xdr:rowOff>0</xdr:rowOff>
    </xdr:from>
    <xdr:to>
      <xdr:col>2</xdr:col>
      <xdr:colOff>466725</xdr:colOff>
      <xdr:row>47</xdr:row>
      <xdr:rowOff>8129</xdr:rowOff>
    </xdr:to>
    <xdr:pic>
      <xdr:nvPicPr>
        <xdr:cNvPr id="63" name="图片 62"/>
        <xdr:cNvPicPr>
          <a:picLocks noChangeAspect="1"/>
        </xdr:cNvPicPr>
      </xdr:nvPicPr>
      <xdr:blipFill>
        <a:blip r:embed="rId47" cstate="print">
          <a:extLst>
            <a:ext uri="{28A0092B-C50C-407E-A947-70E740481C1C}">
              <a14:useLocalDpi xmlns:a14="http://schemas.microsoft.com/office/drawing/2010/main" val="0"/>
            </a:ext>
          </a:extLst>
        </a:blip>
        <a:stretch>
          <a:fillRect/>
        </a:stretch>
      </xdr:blipFill>
      <xdr:spPr>
        <a:xfrm flipH="1">
          <a:off x="923925" y="49377600"/>
          <a:ext cx="914400" cy="1264920"/>
        </a:xfrm>
        <a:prstGeom prst="rect">
          <a:avLst/>
        </a:prstGeom>
      </xdr:spPr>
    </xdr:pic>
    <xdr:clientData/>
  </xdr:twoCellAnchor>
  <xdr:twoCellAnchor editAs="oneCell">
    <xdr:from>
      <xdr:col>1</xdr:col>
      <xdr:colOff>228599</xdr:colOff>
      <xdr:row>48</xdr:row>
      <xdr:rowOff>19050</xdr:rowOff>
    </xdr:from>
    <xdr:to>
      <xdr:col>2</xdr:col>
      <xdr:colOff>447674</xdr:colOff>
      <xdr:row>48</xdr:row>
      <xdr:rowOff>1235452</xdr:rowOff>
    </xdr:to>
    <xdr:pic>
      <xdr:nvPicPr>
        <xdr:cNvPr id="64" name="图片 63"/>
        <xdr:cNvPicPr>
          <a:picLocks noChangeAspect="1"/>
        </xdr:cNvPicPr>
      </xdr:nvPicPr>
      <xdr:blipFill>
        <a:blip r:embed="rId48" cstate="print">
          <a:extLst>
            <a:ext uri="{28A0092B-C50C-407E-A947-70E740481C1C}">
              <a14:useLocalDpi xmlns:a14="http://schemas.microsoft.com/office/drawing/2010/main" val="0"/>
            </a:ext>
          </a:extLst>
        </a:blip>
        <a:stretch>
          <a:fillRect/>
        </a:stretch>
      </xdr:blipFill>
      <xdr:spPr>
        <a:xfrm flipH="1">
          <a:off x="913765" y="51911250"/>
          <a:ext cx="904875" cy="1216025"/>
        </a:xfrm>
        <a:prstGeom prst="rect">
          <a:avLst/>
        </a:prstGeom>
      </xdr:spPr>
    </xdr:pic>
    <xdr:clientData/>
  </xdr:twoCellAnchor>
  <xdr:twoCellAnchor editAs="oneCell">
    <xdr:from>
      <xdr:col>1</xdr:col>
      <xdr:colOff>200025</xdr:colOff>
      <xdr:row>49</xdr:row>
      <xdr:rowOff>9525</xdr:rowOff>
    </xdr:from>
    <xdr:to>
      <xdr:col>2</xdr:col>
      <xdr:colOff>476250</xdr:colOff>
      <xdr:row>49</xdr:row>
      <xdr:rowOff>1223984</xdr:rowOff>
    </xdr:to>
    <xdr:pic>
      <xdr:nvPicPr>
        <xdr:cNvPr id="67" name="图片 66"/>
        <xdr:cNvPicPr>
          <a:picLocks noChangeAspect="1"/>
        </xdr:cNvPicPr>
      </xdr:nvPicPr>
      <xdr:blipFill>
        <a:blip r:embed="rId49" cstate="print">
          <a:extLst>
            <a:ext uri="{28A0092B-C50C-407E-A947-70E740481C1C}">
              <a14:useLocalDpi xmlns:a14="http://schemas.microsoft.com/office/drawing/2010/main" val="0"/>
            </a:ext>
          </a:extLst>
        </a:blip>
        <a:stretch>
          <a:fillRect/>
        </a:stretch>
      </xdr:blipFill>
      <xdr:spPr>
        <a:xfrm>
          <a:off x="885825" y="53159025"/>
          <a:ext cx="962025" cy="1214120"/>
        </a:xfrm>
        <a:prstGeom prst="rect">
          <a:avLst/>
        </a:prstGeom>
      </xdr:spPr>
    </xdr:pic>
    <xdr:clientData/>
  </xdr:twoCellAnchor>
  <xdr:twoCellAnchor editAs="oneCell">
    <xdr:from>
      <xdr:col>1</xdr:col>
      <xdr:colOff>247650</xdr:colOff>
      <xdr:row>57</xdr:row>
      <xdr:rowOff>28575</xdr:rowOff>
    </xdr:from>
    <xdr:to>
      <xdr:col>2</xdr:col>
      <xdr:colOff>457200</xdr:colOff>
      <xdr:row>57</xdr:row>
      <xdr:rowOff>1226101</xdr:rowOff>
    </xdr:to>
    <xdr:pic>
      <xdr:nvPicPr>
        <xdr:cNvPr id="68" name="图片 67"/>
        <xdr:cNvPicPr>
          <a:picLocks noChangeAspect="1"/>
        </xdr:cNvPicPr>
      </xdr:nvPicPr>
      <xdr:blipFill>
        <a:blip r:embed="rId50" cstate="print">
          <a:extLst>
            <a:ext uri="{28A0092B-C50C-407E-A947-70E740481C1C}">
              <a14:useLocalDpi xmlns:a14="http://schemas.microsoft.com/office/drawing/2010/main" val="0"/>
            </a:ext>
          </a:extLst>
        </a:blip>
        <a:stretch>
          <a:fillRect/>
        </a:stretch>
      </xdr:blipFill>
      <xdr:spPr>
        <a:xfrm>
          <a:off x="933450" y="62188725"/>
          <a:ext cx="895350" cy="1196975"/>
        </a:xfrm>
        <a:prstGeom prst="rect">
          <a:avLst/>
        </a:prstGeom>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85725</xdr:colOff>
      <xdr:row>9</xdr:row>
      <xdr:rowOff>38100</xdr:rowOff>
    </xdr:from>
    <xdr:to>
      <xdr:col>15</xdr:col>
      <xdr:colOff>57150</xdr:colOff>
      <xdr:row>39</xdr:row>
      <xdr:rowOff>85725</xdr:rowOff>
    </xdr:to>
    <xdr:pic>
      <xdr:nvPicPr>
        <xdr:cNvPr id="2" name="图片 1"/>
        <xdr:cNvPicPr>
          <a:picLocks noChangeAspect="1"/>
        </xdr:cNvPicPr>
      </xdr:nvPicPr>
      <xdr:blipFill>
        <a:blip r:embed="rId1"/>
        <a:stretch>
          <a:fillRect/>
        </a:stretch>
      </xdr:blipFill>
      <xdr:spPr>
        <a:xfrm>
          <a:off x="8020050" y="1895475"/>
          <a:ext cx="4438650" cy="6076950"/>
        </a:xfrm>
        <a:prstGeom prst="rect">
          <a:avLst/>
        </a:prstGeom>
        <a:noFill/>
        <a:ln w="9525">
          <a:noFill/>
        </a:ln>
      </xdr:spPr>
    </xdr:pic>
    <xdr:clientData/>
  </xdr:twoCellAnchor>
  <xdr:twoCellAnchor editAs="oneCell">
    <xdr:from>
      <xdr:col>3</xdr:col>
      <xdr:colOff>313055</xdr:colOff>
      <xdr:row>9</xdr:row>
      <xdr:rowOff>68580</xdr:rowOff>
    </xdr:from>
    <xdr:to>
      <xdr:col>9</xdr:col>
      <xdr:colOff>55880</xdr:colOff>
      <xdr:row>53</xdr:row>
      <xdr:rowOff>173355</xdr:rowOff>
    </xdr:to>
    <xdr:pic>
      <xdr:nvPicPr>
        <xdr:cNvPr id="3" name="图片 2"/>
        <xdr:cNvPicPr>
          <a:picLocks noChangeAspect="1"/>
        </xdr:cNvPicPr>
      </xdr:nvPicPr>
      <xdr:blipFill>
        <a:blip r:embed="rId2"/>
        <a:stretch>
          <a:fillRect/>
        </a:stretch>
      </xdr:blipFill>
      <xdr:spPr>
        <a:xfrm>
          <a:off x="3637280" y="1925955"/>
          <a:ext cx="4352925" cy="866775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0.xml.rels><?xml version="1.0" encoding="UTF-8" standalone="yes"?>
<Relationships xmlns="http://schemas.openxmlformats.org/package/2006/relationships"><Relationship Id="rId2" Type="http://schemas.openxmlformats.org/officeDocument/2006/relationships/vmlDrawing" Target="../drawings/vmlDrawing7.vml"/><Relationship Id="rId1" Type="http://schemas.openxmlformats.org/officeDocument/2006/relationships/comments" Target="../comments7.xml"/></Relationships>
</file>

<file path=xl/worksheets/_rels/sheet12.xml.rels><?xml version="1.0" encoding="UTF-8" standalone="yes"?>
<Relationships xmlns="http://schemas.openxmlformats.org/package/2006/relationships"><Relationship Id="rId2" Type="http://schemas.openxmlformats.org/officeDocument/2006/relationships/vmlDrawing" Target="../drawings/vmlDrawing8.vml"/><Relationship Id="rId1" Type="http://schemas.openxmlformats.org/officeDocument/2006/relationships/comments" Target="../comments8.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5.xml"/><Relationship Id="rId1" Type="http://schemas.openxmlformats.org/officeDocument/2006/relationships/comments" Target="../comments9.xml"/></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6.xml"/><Relationship Id="rId1" Type="http://schemas.openxmlformats.org/officeDocument/2006/relationships/comments" Target="../comments10.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comments" Target="../comments2.xml"/></Relationships>
</file>

<file path=xl/worksheets/_rels/sheet5.xml.rels><?xml version="1.0" encoding="UTF-8" standalone="yes"?>
<Relationships xmlns="http://schemas.openxmlformats.org/package/2006/relationships"><Relationship Id="rId2" Type="http://schemas.openxmlformats.org/officeDocument/2006/relationships/vmlDrawing" Target="../drawings/vmlDrawing3.vml"/><Relationship Id="rId1" Type="http://schemas.openxmlformats.org/officeDocument/2006/relationships/comments" Target="../comments3.x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3.xml"/><Relationship Id="rId1" Type="http://schemas.openxmlformats.org/officeDocument/2006/relationships/comments" Target="../comments4.xm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4.xml"/><Relationship Id="rId1" Type="http://schemas.openxmlformats.org/officeDocument/2006/relationships/comments" Target="../comments5.xml"/></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6.vml"/><Relationship Id="rId1" Type="http://schemas.openxmlformats.org/officeDocument/2006/relationships/comments" Target="../comments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C000"/>
  </sheetPr>
  <dimension ref="F3:M32"/>
  <sheetViews>
    <sheetView workbookViewId="0">
      <selection activeCell="A1" sqref="A1"/>
    </sheetView>
  </sheetViews>
  <sheetFormatPr defaultColWidth="9" defaultRowHeight="14.25"/>
  <cols>
    <col min="6" max="6" width="16.75" customWidth="1"/>
    <col min="7" max="7" width="4.5" customWidth="1"/>
    <col min="8" max="8" width="14.125" customWidth="1"/>
  </cols>
  <sheetData>
    <row r="3" spans="6:8">
      <c r="F3" s="196" t="s">
        <v>0</v>
      </c>
      <c r="G3" s="196">
        <v>180</v>
      </c>
      <c r="H3" s="197"/>
    </row>
    <row r="4" spans="6:8">
      <c r="F4" s="198" t="s">
        <v>1</v>
      </c>
      <c r="G4" s="198">
        <v>30</v>
      </c>
      <c r="H4" s="198" t="s">
        <v>2</v>
      </c>
    </row>
    <row r="5" spans="13:13">
      <c r="M5" t="s">
        <v>3</v>
      </c>
    </row>
    <row r="6" spans="6:10">
      <c r="F6" s="196" t="s">
        <v>4</v>
      </c>
      <c r="G6" s="196">
        <v>75</v>
      </c>
      <c r="H6" s="199"/>
      <c r="I6" s="200" t="s">
        <v>5</v>
      </c>
      <c r="J6" s="201"/>
    </row>
    <row r="7" spans="6:13">
      <c r="F7" s="198" t="s">
        <v>1</v>
      </c>
      <c r="G7" s="198">
        <v>15</v>
      </c>
      <c r="H7" s="198" t="s">
        <v>2</v>
      </c>
      <c r="I7" s="202"/>
      <c r="J7" s="203"/>
      <c r="M7" t="s">
        <v>6</v>
      </c>
    </row>
    <row r="9" spans="6:13">
      <c r="F9" s="196" t="s">
        <v>7</v>
      </c>
      <c r="G9" s="196">
        <v>50</v>
      </c>
      <c r="H9" s="199"/>
      <c r="I9" s="200" t="s">
        <v>5</v>
      </c>
      <c r="J9" s="201"/>
      <c r="M9" t="s">
        <v>8</v>
      </c>
    </row>
    <row r="10" spans="6:10">
      <c r="F10" s="198" t="s">
        <v>1</v>
      </c>
      <c r="G10" s="198">
        <v>10</v>
      </c>
      <c r="H10" s="198" t="s">
        <v>2</v>
      </c>
      <c r="I10" s="202"/>
      <c r="J10" s="203"/>
    </row>
    <row r="11" spans="13:13">
      <c r="M11" t="s">
        <v>9</v>
      </c>
    </row>
    <row r="12" spans="6:10">
      <c r="F12" s="196" t="s">
        <v>10</v>
      </c>
      <c r="G12" s="196">
        <v>50</v>
      </c>
      <c r="H12" s="199"/>
      <c r="I12" s="200" t="s">
        <v>5</v>
      </c>
      <c r="J12" s="201"/>
    </row>
    <row r="13" spans="6:13">
      <c r="F13" s="198" t="s">
        <v>1</v>
      </c>
      <c r="G13" s="198">
        <v>10</v>
      </c>
      <c r="H13" s="198" t="s">
        <v>2</v>
      </c>
      <c r="I13" s="202"/>
      <c r="J13" s="203"/>
      <c r="M13" t="s">
        <v>11</v>
      </c>
    </row>
    <row r="15" spans="6:13">
      <c r="F15" s="196" t="s">
        <v>12</v>
      </c>
      <c r="G15" s="196">
        <v>50</v>
      </c>
      <c r="H15" s="199"/>
      <c r="I15" s="200" t="s">
        <v>5</v>
      </c>
      <c r="J15" s="201"/>
      <c r="M15" t="s">
        <v>13</v>
      </c>
    </row>
    <row r="16" spans="6:10">
      <c r="F16" s="198" t="s">
        <v>1</v>
      </c>
      <c r="G16" s="198">
        <v>10</v>
      </c>
      <c r="H16" s="198" t="s">
        <v>2</v>
      </c>
      <c r="I16" s="202"/>
      <c r="J16" s="203"/>
    </row>
    <row r="17" spans="13:13">
      <c r="M17" t="s">
        <v>14</v>
      </c>
    </row>
    <row r="18" spans="6:8">
      <c r="F18" s="196" t="s">
        <v>15</v>
      </c>
      <c r="G18" s="196">
        <v>90</v>
      </c>
      <c r="H18" s="198"/>
    </row>
    <row r="19" spans="13:13">
      <c r="M19" t="s">
        <v>16</v>
      </c>
    </row>
    <row r="21" spans="13:13">
      <c r="M21" t="s">
        <v>17</v>
      </c>
    </row>
    <row r="23" spans="13:13">
      <c r="M23" t="s">
        <v>18</v>
      </c>
    </row>
    <row r="25" spans="13:13">
      <c r="M25" t="s">
        <v>19</v>
      </c>
    </row>
    <row r="27" spans="13:13">
      <c r="M27" t="s">
        <v>20</v>
      </c>
    </row>
    <row r="29" spans="13:13">
      <c r="M29" t="s">
        <v>21</v>
      </c>
    </row>
    <row r="30" spans="13:13">
      <c r="M30" t="s">
        <v>22</v>
      </c>
    </row>
    <row r="32" spans="13:13">
      <c r="M32" t="s">
        <v>23</v>
      </c>
    </row>
  </sheetData>
  <mergeCells count="4">
    <mergeCell ref="I6:J7"/>
    <mergeCell ref="I9:J10"/>
    <mergeCell ref="I12:J13"/>
    <mergeCell ref="I15:J16"/>
  </mergeCells>
  <pageMargins left="0.7" right="0.7" top="0.75" bottom="0.75" header="0.3" footer="0.3"/>
  <pageSetup paperSize="9" orientation="portrait"/>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0000"/>
  </sheetPr>
  <dimension ref="E1:AD195"/>
  <sheetViews>
    <sheetView workbookViewId="0">
      <selection activeCell="A1" sqref="A1"/>
    </sheetView>
  </sheetViews>
  <sheetFormatPr defaultColWidth="9" defaultRowHeight="16.5"/>
  <cols>
    <col min="5" max="5" width="10.375" style="93" customWidth="1"/>
    <col min="6" max="6" width="17.625" style="94" customWidth="1"/>
    <col min="7" max="7" width="18.875" style="93" customWidth="1"/>
    <col min="8" max="10" width="11" customWidth="1"/>
    <col min="11" max="11" width="14.625" customWidth="1"/>
    <col min="12" max="12" width="14.125" customWidth="1"/>
    <col min="13" max="13" width="8.875" customWidth="1"/>
    <col min="15" max="16" width="11.25" customWidth="1"/>
    <col min="17" max="17" width="13.375" customWidth="1"/>
    <col min="18" max="18" width="8" customWidth="1"/>
    <col min="19" max="19" width="9.625" customWidth="1"/>
    <col min="20" max="20" width="8.25" customWidth="1"/>
    <col min="21" max="21" width="14.375" customWidth="1"/>
    <col min="22" max="22" width="14" customWidth="1"/>
    <col min="23" max="24" width="11.375" customWidth="1"/>
    <col min="25" max="25" width="11.5" customWidth="1"/>
    <col min="26" max="26" width="11.875" customWidth="1"/>
    <col min="27" max="27" width="13.125" customWidth="1"/>
    <col min="28" max="28" width="11.125" customWidth="1"/>
    <col min="30" max="30" width="9.625" style="93" customWidth="1"/>
  </cols>
  <sheetData>
    <row r="1" spans="5:30">
      <c r="E1" s="95" t="s">
        <v>303</v>
      </c>
      <c r="F1" s="95" t="s">
        <v>304</v>
      </c>
      <c r="G1" s="96" t="s">
        <v>305</v>
      </c>
      <c r="H1" s="97" t="s">
        <v>50</v>
      </c>
      <c r="I1" s="97" t="s">
        <v>45</v>
      </c>
      <c r="J1" s="97" t="s">
        <v>68</v>
      </c>
      <c r="K1" s="97" t="s">
        <v>69</v>
      </c>
      <c r="L1" s="97" t="s">
        <v>70</v>
      </c>
      <c r="M1" s="97" t="s">
        <v>71</v>
      </c>
      <c r="N1" s="97" t="s">
        <v>72</v>
      </c>
      <c r="O1" s="97" t="s">
        <v>73</v>
      </c>
      <c r="P1" s="97" t="s">
        <v>74</v>
      </c>
      <c r="Q1" s="97" t="s">
        <v>75</v>
      </c>
      <c r="R1" s="97" t="s">
        <v>76</v>
      </c>
      <c r="S1" s="97" t="s">
        <v>77</v>
      </c>
      <c r="T1" s="97" t="s">
        <v>78</v>
      </c>
      <c r="U1" s="97" t="s">
        <v>79</v>
      </c>
      <c r="V1" s="97" t="s">
        <v>80</v>
      </c>
      <c r="W1" s="97" t="s">
        <v>81</v>
      </c>
      <c r="X1" s="97" t="s">
        <v>82</v>
      </c>
      <c r="Y1" s="97" t="s">
        <v>83</v>
      </c>
      <c r="Z1" s="97" t="s">
        <v>84</v>
      </c>
      <c r="AA1" s="97" t="s">
        <v>85</v>
      </c>
      <c r="AB1" s="97" t="s">
        <v>86</v>
      </c>
      <c r="AC1" s="109"/>
      <c r="AD1" s="110" t="s">
        <v>314</v>
      </c>
    </row>
    <row r="2" spans="5:30">
      <c r="E2" s="98" t="s">
        <v>87</v>
      </c>
      <c r="F2" s="98" t="s">
        <v>87</v>
      </c>
      <c r="G2" s="99" t="s">
        <v>87</v>
      </c>
      <c r="H2" s="97" t="s">
        <v>88</v>
      </c>
      <c r="I2" s="97" t="s">
        <v>88</v>
      </c>
      <c r="J2" s="97" t="s">
        <v>88</v>
      </c>
      <c r="K2" s="97" t="s">
        <v>88</v>
      </c>
      <c r="L2" s="97" t="s">
        <v>88</v>
      </c>
      <c r="M2" s="97" t="s">
        <v>88</v>
      </c>
      <c r="N2" s="97" t="s">
        <v>88</v>
      </c>
      <c r="O2" s="97" t="s">
        <v>89</v>
      </c>
      <c r="P2" s="97" t="s">
        <v>89</v>
      </c>
      <c r="Q2" s="97" t="s">
        <v>89</v>
      </c>
      <c r="R2" s="97" t="s">
        <v>89</v>
      </c>
      <c r="S2" s="97" t="s">
        <v>89</v>
      </c>
      <c r="T2" s="97" t="s">
        <v>89</v>
      </c>
      <c r="U2" s="97" t="s">
        <v>89</v>
      </c>
      <c r="V2" s="97" t="s">
        <v>89</v>
      </c>
      <c r="W2" s="97" t="s">
        <v>88</v>
      </c>
      <c r="X2" s="97" t="s">
        <v>88</v>
      </c>
      <c r="Y2" s="97" t="s">
        <v>89</v>
      </c>
      <c r="Z2" s="97" t="s">
        <v>89</v>
      </c>
      <c r="AA2" s="97" t="s">
        <v>89</v>
      </c>
      <c r="AB2" s="97" t="s">
        <v>89</v>
      </c>
      <c r="AC2" s="109"/>
      <c r="AD2" s="110"/>
    </row>
    <row r="3" spans="5:30">
      <c r="E3" s="100" t="s">
        <v>318</v>
      </c>
      <c r="F3" s="100" t="s">
        <v>90</v>
      </c>
      <c r="G3" s="101" t="s">
        <v>319</v>
      </c>
      <c r="H3" s="102" t="s">
        <v>100</v>
      </c>
      <c r="I3" s="102" t="s">
        <v>101</v>
      </c>
      <c r="J3" s="102" t="s">
        <v>102</v>
      </c>
      <c r="K3" s="102" t="s">
        <v>103</v>
      </c>
      <c r="L3" s="102" t="s">
        <v>104</v>
      </c>
      <c r="M3" s="102" t="s">
        <v>105</v>
      </c>
      <c r="N3" s="102" t="s">
        <v>106</v>
      </c>
      <c r="O3" s="102" t="s">
        <v>107</v>
      </c>
      <c r="P3" s="102" t="s">
        <v>108</v>
      </c>
      <c r="Q3" s="102" t="s">
        <v>109</v>
      </c>
      <c r="R3" s="102" t="s">
        <v>110</v>
      </c>
      <c r="S3" s="102" t="s">
        <v>111</v>
      </c>
      <c r="T3" s="102" t="s">
        <v>112</v>
      </c>
      <c r="U3" s="102" t="s">
        <v>113</v>
      </c>
      <c r="V3" s="102" t="s">
        <v>114</v>
      </c>
      <c r="W3" s="102" t="s">
        <v>115</v>
      </c>
      <c r="X3" s="102" t="s">
        <v>116</v>
      </c>
      <c r="Y3" s="102" t="s">
        <v>117</v>
      </c>
      <c r="Z3" s="102" t="s">
        <v>118</v>
      </c>
      <c r="AA3" s="102" t="s">
        <v>119</v>
      </c>
      <c r="AB3" s="102" t="s">
        <v>120</v>
      </c>
      <c r="AC3" s="109"/>
      <c r="AD3" s="111"/>
    </row>
    <row r="4" spans="5:30">
      <c r="E4" s="103" t="s">
        <v>2594</v>
      </c>
      <c r="F4" s="104" t="s">
        <v>2595</v>
      </c>
      <c r="G4" s="103" t="s">
        <v>2596</v>
      </c>
      <c r="H4" s="103">
        <v>0</v>
      </c>
      <c r="I4" s="103">
        <v>0</v>
      </c>
      <c r="J4" s="103">
        <f>ROUND(AD4*0.7,0)</f>
        <v>70</v>
      </c>
      <c r="K4" s="103">
        <v>0</v>
      </c>
      <c r="L4" s="103">
        <v>0</v>
      </c>
      <c r="M4" s="103">
        <v>0</v>
      </c>
      <c r="N4" s="103">
        <v>0</v>
      </c>
      <c r="O4" s="103">
        <v>0</v>
      </c>
      <c r="P4" s="103">
        <v>0</v>
      </c>
      <c r="Q4" s="103">
        <v>0</v>
      </c>
      <c r="R4" s="103">
        <v>0</v>
      </c>
      <c r="S4" s="103">
        <v>0</v>
      </c>
      <c r="T4" s="103">
        <v>0</v>
      </c>
      <c r="U4" s="103">
        <v>0</v>
      </c>
      <c r="V4" s="103">
        <v>0</v>
      </c>
      <c r="W4" s="103">
        <v>0</v>
      </c>
      <c r="X4" s="103">
        <v>0</v>
      </c>
      <c r="Y4" s="103">
        <v>0</v>
      </c>
      <c r="Z4" s="103">
        <v>0</v>
      </c>
      <c r="AA4" s="103">
        <v>0</v>
      </c>
      <c r="AB4" s="103">
        <v>0</v>
      </c>
      <c r="AD4" s="112">
        <f>ROUND(武器!V4/60*30,0)</f>
        <v>100</v>
      </c>
    </row>
    <row r="5" spans="5:30">
      <c r="E5" s="103" t="s">
        <v>2594</v>
      </c>
      <c r="F5" s="104" t="s">
        <v>2595</v>
      </c>
      <c r="G5" s="103" t="s">
        <v>2596</v>
      </c>
      <c r="H5" s="103">
        <v>0</v>
      </c>
      <c r="I5" s="103">
        <v>0</v>
      </c>
      <c r="J5" s="103">
        <f t="shared" ref="J5:J8" si="0">ROUND(AD5*0.7,0)</f>
        <v>123</v>
      </c>
      <c r="K5" s="103">
        <v>0</v>
      </c>
      <c r="L5" s="103">
        <v>0</v>
      </c>
      <c r="M5" s="103">
        <v>0</v>
      </c>
      <c r="N5" s="103">
        <v>0</v>
      </c>
      <c r="O5" s="103">
        <v>0</v>
      </c>
      <c r="P5" s="103">
        <v>0</v>
      </c>
      <c r="Q5" s="103">
        <v>0</v>
      </c>
      <c r="R5" s="103">
        <v>0</v>
      </c>
      <c r="S5" s="103">
        <v>0</v>
      </c>
      <c r="T5" s="103">
        <v>0</v>
      </c>
      <c r="U5" s="103">
        <v>0</v>
      </c>
      <c r="V5" s="103">
        <v>0</v>
      </c>
      <c r="W5" s="103">
        <v>0</v>
      </c>
      <c r="X5" s="103">
        <v>0</v>
      </c>
      <c r="Y5" s="103">
        <v>0</v>
      </c>
      <c r="Z5" s="103">
        <v>0</v>
      </c>
      <c r="AA5" s="103">
        <v>0</v>
      </c>
      <c r="AB5" s="103">
        <v>0</v>
      </c>
      <c r="AD5" s="112">
        <f>ROUND(武器!V5/60*30,0)</f>
        <v>175</v>
      </c>
    </row>
    <row r="6" spans="5:30">
      <c r="E6" s="103" t="s">
        <v>2594</v>
      </c>
      <c r="F6" s="104" t="s">
        <v>2595</v>
      </c>
      <c r="G6" s="103" t="s">
        <v>2596</v>
      </c>
      <c r="H6" s="103">
        <v>0</v>
      </c>
      <c r="I6" s="103">
        <v>0</v>
      </c>
      <c r="J6" s="103">
        <f t="shared" si="0"/>
        <v>175</v>
      </c>
      <c r="K6" s="103">
        <v>0</v>
      </c>
      <c r="L6" s="103">
        <v>0</v>
      </c>
      <c r="M6" s="103">
        <v>0</v>
      </c>
      <c r="N6" s="103">
        <v>0</v>
      </c>
      <c r="O6" s="103">
        <v>0</v>
      </c>
      <c r="P6" s="103">
        <v>0</v>
      </c>
      <c r="Q6" s="103">
        <v>0</v>
      </c>
      <c r="R6" s="103">
        <v>0</v>
      </c>
      <c r="S6" s="103">
        <v>0</v>
      </c>
      <c r="T6" s="103">
        <v>0</v>
      </c>
      <c r="U6" s="103">
        <v>0</v>
      </c>
      <c r="V6" s="103">
        <v>0</v>
      </c>
      <c r="W6" s="103">
        <v>0</v>
      </c>
      <c r="X6" s="103">
        <v>0</v>
      </c>
      <c r="Y6" s="103">
        <v>0</v>
      </c>
      <c r="Z6" s="103">
        <v>0</v>
      </c>
      <c r="AA6" s="103">
        <v>0</v>
      </c>
      <c r="AB6" s="103">
        <v>0</v>
      </c>
      <c r="AD6" s="112">
        <f>ROUND(武器!V6/60*30,0)</f>
        <v>250</v>
      </c>
    </row>
    <row r="7" spans="5:30">
      <c r="E7" s="103" t="s">
        <v>2594</v>
      </c>
      <c r="F7" s="104" t="s">
        <v>2595</v>
      </c>
      <c r="G7" s="103" t="s">
        <v>2596</v>
      </c>
      <c r="H7" s="103">
        <v>0</v>
      </c>
      <c r="I7" s="103">
        <v>0</v>
      </c>
      <c r="J7" s="103">
        <f t="shared" si="0"/>
        <v>228</v>
      </c>
      <c r="K7" s="103">
        <v>0</v>
      </c>
      <c r="L7" s="103">
        <v>0</v>
      </c>
      <c r="M7" s="103">
        <v>0</v>
      </c>
      <c r="N7" s="103">
        <v>0</v>
      </c>
      <c r="O7" s="103">
        <v>0</v>
      </c>
      <c r="P7" s="103">
        <v>0</v>
      </c>
      <c r="Q7" s="103">
        <v>0</v>
      </c>
      <c r="R7" s="103">
        <v>0</v>
      </c>
      <c r="S7" s="103">
        <v>0</v>
      </c>
      <c r="T7" s="103">
        <v>0</v>
      </c>
      <c r="U7" s="103">
        <v>0</v>
      </c>
      <c r="V7" s="103">
        <v>0</v>
      </c>
      <c r="W7" s="103">
        <v>0</v>
      </c>
      <c r="X7" s="103">
        <v>0</v>
      </c>
      <c r="Y7" s="103">
        <v>0</v>
      </c>
      <c r="Z7" s="103">
        <v>0</v>
      </c>
      <c r="AA7" s="103">
        <v>0</v>
      </c>
      <c r="AB7" s="103">
        <v>0</v>
      </c>
      <c r="AD7" s="112">
        <f>ROUND(武器!V7/60*30,0)</f>
        <v>325</v>
      </c>
    </row>
    <row r="8" spans="5:30">
      <c r="E8" s="103" t="s">
        <v>2594</v>
      </c>
      <c r="F8" s="104" t="s">
        <v>2595</v>
      </c>
      <c r="G8" s="103" t="s">
        <v>2596</v>
      </c>
      <c r="H8" s="103">
        <v>0</v>
      </c>
      <c r="I8" s="103">
        <v>0</v>
      </c>
      <c r="J8" s="103">
        <f t="shared" si="0"/>
        <v>280</v>
      </c>
      <c r="K8" s="103">
        <v>0</v>
      </c>
      <c r="L8" s="103">
        <v>0</v>
      </c>
      <c r="M8" s="103">
        <v>0</v>
      </c>
      <c r="N8" s="103">
        <v>0</v>
      </c>
      <c r="O8" s="103">
        <v>0</v>
      </c>
      <c r="P8" s="103">
        <v>0</v>
      </c>
      <c r="Q8" s="103">
        <v>0</v>
      </c>
      <c r="R8" s="103">
        <v>0</v>
      </c>
      <c r="S8" s="103">
        <v>0</v>
      </c>
      <c r="T8" s="103">
        <v>0</v>
      </c>
      <c r="U8" s="103">
        <v>0</v>
      </c>
      <c r="V8" s="103">
        <v>0</v>
      </c>
      <c r="W8" s="103">
        <v>0</v>
      </c>
      <c r="X8" s="103">
        <v>0</v>
      </c>
      <c r="Y8" s="103">
        <v>0</v>
      </c>
      <c r="Z8" s="103">
        <v>0</v>
      </c>
      <c r="AA8" s="103">
        <v>0</v>
      </c>
      <c r="AB8" s="103">
        <v>0</v>
      </c>
      <c r="AD8" s="112">
        <f>ROUND(武器!V8/60*30,0)</f>
        <v>400</v>
      </c>
    </row>
    <row r="9" spans="5:7">
      <c r="E9" s="105"/>
      <c r="F9" s="106"/>
      <c r="G9" s="105"/>
    </row>
    <row r="10" spans="5:30">
      <c r="E10" s="103" t="s">
        <v>2597</v>
      </c>
      <c r="F10" s="107" t="s">
        <v>2598</v>
      </c>
      <c r="G10" s="103" t="s">
        <v>2599</v>
      </c>
      <c r="H10" s="103">
        <v>0</v>
      </c>
      <c r="I10" s="103">
        <v>0</v>
      </c>
      <c r="J10" s="103">
        <v>0</v>
      </c>
      <c r="K10" s="103">
        <v>0</v>
      </c>
      <c r="L10" s="103">
        <v>0</v>
      </c>
      <c r="M10" s="103">
        <v>0</v>
      </c>
      <c r="N10" s="103">
        <v>0</v>
      </c>
      <c r="O10" s="103">
        <v>0</v>
      </c>
      <c r="P10" s="103">
        <v>0</v>
      </c>
      <c r="Q10" s="103">
        <v>0</v>
      </c>
      <c r="R10" s="103">
        <v>0</v>
      </c>
      <c r="S10" s="103">
        <v>0</v>
      </c>
      <c r="T10" s="103">
        <v>0</v>
      </c>
      <c r="U10" s="103">
        <v>0</v>
      </c>
      <c r="V10" s="103">
        <v>0</v>
      </c>
      <c r="W10" s="103">
        <v>0</v>
      </c>
      <c r="X10" s="103">
        <v>100</v>
      </c>
      <c r="Y10" s="103">
        <v>0</v>
      </c>
      <c r="Z10" s="103">
        <v>0</v>
      </c>
      <c r="AA10" s="103">
        <v>0</v>
      </c>
      <c r="AB10" s="103">
        <v>0</v>
      </c>
      <c r="AD10" s="112">
        <f>ROUND(武器!V10/60*30,0)</f>
        <v>115</v>
      </c>
    </row>
    <row r="11" spans="5:30">
      <c r="E11" s="103" t="s">
        <v>2597</v>
      </c>
      <c r="F11" s="107" t="s">
        <v>2598</v>
      </c>
      <c r="G11" s="103" t="s">
        <v>2599</v>
      </c>
      <c r="H11" s="103">
        <v>0</v>
      </c>
      <c r="I11" s="103">
        <v>0</v>
      </c>
      <c r="J11" s="103">
        <v>0</v>
      </c>
      <c r="K11" s="103">
        <v>0</v>
      </c>
      <c r="L11" s="103">
        <v>0</v>
      </c>
      <c r="M11" s="103">
        <v>0</v>
      </c>
      <c r="N11" s="103">
        <v>0</v>
      </c>
      <c r="O11" s="103">
        <v>0</v>
      </c>
      <c r="P11" s="103">
        <v>0</v>
      </c>
      <c r="Q11" s="103">
        <v>0</v>
      </c>
      <c r="R11" s="103">
        <v>0</v>
      </c>
      <c r="S11" s="103">
        <v>0</v>
      </c>
      <c r="T11" s="103">
        <v>0</v>
      </c>
      <c r="U11" s="103">
        <v>0</v>
      </c>
      <c r="V11" s="103">
        <v>0</v>
      </c>
      <c r="W11" s="103">
        <v>0</v>
      </c>
      <c r="X11" s="103">
        <f>X10+50</f>
        <v>150</v>
      </c>
      <c r="Y11" s="103">
        <v>0</v>
      </c>
      <c r="Z11" s="103">
        <v>0</v>
      </c>
      <c r="AA11" s="103">
        <v>0</v>
      </c>
      <c r="AB11" s="103">
        <v>0</v>
      </c>
      <c r="AD11" s="112">
        <f>ROUND(武器!V11/60*30,0)</f>
        <v>190</v>
      </c>
    </row>
    <row r="12" spans="5:30">
      <c r="E12" s="103" t="s">
        <v>2597</v>
      </c>
      <c r="F12" s="107" t="s">
        <v>2598</v>
      </c>
      <c r="G12" s="103" t="s">
        <v>2599</v>
      </c>
      <c r="H12" s="103">
        <v>0</v>
      </c>
      <c r="I12" s="103">
        <v>0</v>
      </c>
      <c r="J12" s="103">
        <v>0</v>
      </c>
      <c r="K12" s="103">
        <v>0</v>
      </c>
      <c r="L12" s="103">
        <v>0</v>
      </c>
      <c r="M12" s="103">
        <v>0</v>
      </c>
      <c r="N12" s="103">
        <v>0</v>
      </c>
      <c r="O12" s="103">
        <v>0</v>
      </c>
      <c r="P12" s="103">
        <v>0</v>
      </c>
      <c r="Q12" s="103">
        <v>0</v>
      </c>
      <c r="R12" s="103">
        <v>0</v>
      </c>
      <c r="S12" s="103">
        <v>0</v>
      </c>
      <c r="T12" s="103">
        <v>0</v>
      </c>
      <c r="U12" s="103">
        <v>0</v>
      </c>
      <c r="V12" s="103">
        <v>0</v>
      </c>
      <c r="W12" s="103">
        <v>0</v>
      </c>
      <c r="X12" s="103">
        <f t="shared" ref="X12:X14" si="1">X11+50</f>
        <v>200</v>
      </c>
      <c r="Y12" s="103">
        <v>0</v>
      </c>
      <c r="Z12" s="103">
        <v>0</v>
      </c>
      <c r="AA12" s="103">
        <v>0</v>
      </c>
      <c r="AB12" s="103">
        <v>0</v>
      </c>
      <c r="AD12" s="112">
        <f>ROUND(武器!V12/60*30,0)</f>
        <v>265</v>
      </c>
    </row>
    <row r="13" spans="5:30">
      <c r="E13" s="103" t="s">
        <v>2597</v>
      </c>
      <c r="F13" s="107" t="s">
        <v>2598</v>
      </c>
      <c r="G13" s="103" t="s">
        <v>2599</v>
      </c>
      <c r="H13" s="103">
        <v>0</v>
      </c>
      <c r="I13" s="103">
        <v>0</v>
      </c>
      <c r="J13" s="103">
        <v>0</v>
      </c>
      <c r="K13" s="103">
        <v>0</v>
      </c>
      <c r="L13" s="103">
        <v>0</v>
      </c>
      <c r="M13" s="103">
        <v>0</v>
      </c>
      <c r="N13" s="103">
        <v>0</v>
      </c>
      <c r="O13" s="103">
        <v>0</v>
      </c>
      <c r="P13" s="103">
        <v>0</v>
      </c>
      <c r="Q13" s="103">
        <v>0</v>
      </c>
      <c r="R13" s="103">
        <v>0</v>
      </c>
      <c r="S13" s="103">
        <v>0</v>
      </c>
      <c r="T13" s="103">
        <v>0</v>
      </c>
      <c r="U13" s="103">
        <v>0</v>
      </c>
      <c r="V13" s="103">
        <v>0</v>
      </c>
      <c r="W13" s="103">
        <v>0</v>
      </c>
      <c r="X13" s="103">
        <f t="shared" si="1"/>
        <v>250</v>
      </c>
      <c r="Y13" s="103">
        <v>0</v>
      </c>
      <c r="Z13" s="103">
        <v>0</v>
      </c>
      <c r="AA13" s="103">
        <v>0</v>
      </c>
      <c r="AB13" s="103">
        <v>0</v>
      </c>
      <c r="AD13" s="112">
        <f>ROUND(武器!V13/60*30,0)</f>
        <v>340</v>
      </c>
    </row>
    <row r="14" spans="5:30">
      <c r="E14" s="103" t="s">
        <v>2597</v>
      </c>
      <c r="F14" s="107" t="s">
        <v>2598</v>
      </c>
      <c r="G14" s="103" t="s">
        <v>2599</v>
      </c>
      <c r="H14" s="103">
        <v>0</v>
      </c>
      <c r="I14" s="103">
        <v>0</v>
      </c>
      <c r="J14" s="103">
        <v>0</v>
      </c>
      <c r="K14" s="103">
        <v>0</v>
      </c>
      <c r="L14" s="103">
        <v>0</v>
      </c>
      <c r="M14" s="103">
        <v>0</v>
      </c>
      <c r="N14" s="103">
        <v>0</v>
      </c>
      <c r="O14" s="103">
        <v>0</v>
      </c>
      <c r="P14" s="103">
        <v>0</v>
      </c>
      <c r="Q14" s="103">
        <v>0</v>
      </c>
      <c r="R14" s="103">
        <v>0</v>
      </c>
      <c r="S14" s="103">
        <v>0</v>
      </c>
      <c r="T14" s="103">
        <v>0</v>
      </c>
      <c r="U14" s="103">
        <v>0</v>
      </c>
      <c r="V14" s="103">
        <v>0</v>
      </c>
      <c r="W14" s="103">
        <v>0</v>
      </c>
      <c r="X14" s="103">
        <f t="shared" si="1"/>
        <v>300</v>
      </c>
      <c r="Y14" s="103">
        <v>0</v>
      </c>
      <c r="Z14" s="103">
        <v>0</v>
      </c>
      <c r="AA14" s="103">
        <v>0</v>
      </c>
      <c r="AB14" s="103">
        <v>0</v>
      </c>
      <c r="AD14" s="112">
        <f>ROUND(武器!V14/60*30,0)</f>
        <v>415</v>
      </c>
    </row>
    <row r="15" spans="5:6">
      <c r="E15" s="105"/>
      <c r="F15" s="108"/>
    </row>
    <row r="16" spans="5:30">
      <c r="E16" s="103" t="s">
        <v>2600</v>
      </c>
      <c r="F16" s="107" t="s">
        <v>2601</v>
      </c>
      <c r="G16" s="103" t="s">
        <v>2602</v>
      </c>
      <c r="H16" s="103">
        <v>0</v>
      </c>
      <c r="I16" s="103">
        <v>0</v>
      </c>
      <c r="J16" s="103">
        <v>0</v>
      </c>
      <c r="K16" s="103">
        <v>0</v>
      </c>
      <c r="L16" s="103">
        <v>0</v>
      </c>
      <c r="M16" s="103">
        <v>0</v>
      </c>
      <c r="N16" s="103">
        <v>0</v>
      </c>
      <c r="O16" s="103">
        <v>0</v>
      </c>
      <c r="P16" s="103">
        <v>0</v>
      </c>
      <c r="Q16" s="103">
        <v>0</v>
      </c>
      <c r="R16" s="103">
        <v>0</v>
      </c>
      <c r="S16" s="103">
        <v>0</v>
      </c>
      <c r="T16" s="103">
        <v>0</v>
      </c>
      <c r="U16" s="103">
        <v>0.01</v>
      </c>
      <c r="V16" s="103">
        <v>0</v>
      </c>
      <c r="W16" s="103">
        <v>0</v>
      </c>
      <c r="X16" s="103">
        <v>0</v>
      </c>
      <c r="Y16" s="103">
        <v>0</v>
      </c>
      <c r="Z16" s="103">
        <v>0</v>
      </c>
      <c r="AA16" s="103">
        <v>0</v>
      </c>
      <c r="AB16" s="103">
        <v>0</v>
      </c>
      <c r="AD16" s="112">
        <f>AD10</f>
        <v>115</v>
      </c>
    </row>
    <row r="17" spans="5:30">
      <c r="E17" s="103" t="s">
        <v>2600</v>
      </c>
      <c r="F17" s="107" t="s">
        <v>2601</v>
      </c>
      <c r="G17" s="103" t="s">
        <v>2602</v>
      </c>
      <c r="H17" s="103">
        <v>0</v>
      </c>
      <c r="I17" s="103">
        <v>0</v>
      </c>
      <c r="J17" s="103">
        <v>0</v>
      </c>
      <c r="K17" s="103">
        <v>0</v>
      </c>
      <c r="L17" s="103">
        <v>0</v>
      </c>
      <c r="M17" s="103">
        <v>0</v>
      </c>
      <c r="N17" s="103">
        <v>0</v>
      </c>
      <c r="O17" s="103">
        <v>0</v>
      </c>
      <c r="P17" s="103">
        <v>0</v>
      </c>
      <c r="Q17" s="103">
        <v>0</v>
      </c>
      <c r="R17" s="103">
        <v>0</v>
      </c>
      <c r="S17" s="103">
        <v>0</v>
      </c>
      <c r="T17" s="103">
        <v>0</v>
      </c>
      <c r="U17" s="103">
        <f>U16+0.09</f>
        <v>0.1</v>
      </c>
      <c r="V17" s="103">
        <v>0</v>
      </c>
      <c r="W17" s="103">
        <v>0</v>
      </c>
      <c r="X17" s="103">
        <v>0</v>
      </c>
      <c r="Y17" s="103">
        <v>0</v>
      </c>
      <c r="Z17" s="103">
        <v>0</v>
      </c>
      <c r="AA17" s="103">
        <v>0</v>
      </c>
      <c r="AB17" s="103">
        <v>0</v>
      </c>
      <c r="AD17" s="112">
        <f t="shared" ref="AD17:AD20" si="2">AD11</f>
        <v>190</v>
      </c>
    </row>
    <row r="18" spans="5:30">
      <c r="E18" s="103" t="s">
        <v>2600</v>
      </c>
      <c r="F18" s="107" t="s">
        <v>2601</v>
      </c>
      <c r="G18" s="103" t="s">
        <v>2602</v>
      </c>
      <c r="H18" s="103">
        <v>0</v>
      </c>
      <c r="I18" s="103">
        <v>0</v>
      </c>
      <c r="J18" s="103">
        <v>0</v>
      </c>
      <c r="K18" s="103">
        <v>0</v>
      </c>
      <c r="L18" s="103">
        <v>0</v>
      </c>
      <c r="M18" s="103">
        <v>0</v>
      </c>
      <c r="N18" s="103">
        <v>0</v>
      </c>
      <c r="O18" s="103">
        <v>0</v>
      </c>
      <c r="P18" s="103">
        <v>0</v>
      </c>
      <c r="Q18" s="103">
        <v>0</v>
      </c>
      <c r="R18" s="103">
        <v>0</v>
      </c>
      <c r="S18" s="103">
        <v>0</v>
      </c>
      <c r="T18" s="103">
        <v>0</v>
      </c>
      <c r="U18" s="103">
        <f>U17+0.1</f>
        <v>0.2</v>
      </c>
      <c r="V18" s="103">
        <v>0</v>
      </c>
      <c r="W18" s="103">
        <v>0</v>
      </c>
      <c r="X18" s="103">
        <v>0</v>
      </c>
      <c r="Y18" s="103">
        <v>0</v>
      </c>
      <c r="Z18" s="103">
        <v>0</v>
      </c>
      <c r="AA18" s="103">
        <v>0</v>
      </c>
      <c r="AB18" s="103">
        <v>0</v>
      </c>
      <c r="AD18" s="112">
        <f t="shared" si="2"/>
        <v>265</v>
      </c>
    </row>
    <row r="19" spans="5:30">
      <c r="E19" s="103" t="s">
        <v>2600</v>
      </c>
      <c r="F19" s="107" t="s">
        <v>2601</v>
      </c>
      <c r="G19" s="103" t="s">
        <v>2602</v>
      </c>
      <c r="H19" s="103">
        <v>0</v>
      </c>
      <c r="I19" s="103">
        <v>0</v>
      </c>
      <c r="J19" s="103">
        <v>0</v>
      </c>
      <c r="K19" s="103">
        <v>0</v>
      </c>
      <c r="L19" s="103">
        <v>0</v>
      </c>
      <c r="M19" s="103">
        <v>0</v>
      </c>
      <c r="N19" s="103">
        <v>0</v>
      </c>
      <c r="O19" s="103">
        <v>0</v>
      </c>
      <c r="P19" s="103">
        <v>0</v>
      </c>
      <c r="Q19" s="103">
        <v>0</v>
      </c>
      <c r="R19" s="103">
        <v>0</v>
      </c>
      <c r="S19" s="103">
        <v>0</v>
      </c>
      <c r="T19" s="103">
        <v>0</v>
      </c>
      <c r="U19" s="103">
        <f t="shared" ref="U19:U20" si="3">U18+0.1</f>
        <v>0.3</v>
      </c>
      <c r="V19" s="103">
        <v>0</v>
      </c>
      <c r="W19" s="103">
        <v>0</v>
      </c>
      <c r="X19" s="103">
        <v>0</v>
      </c>
      <c r="Y19" s="103">
        <v>0</v>
      </c>
      <c r="Z19" s="103">
        <v>0</v>
      </c>
      <c r="AA19" s="103">
        <v>0</v>
      </c>
      <c r="AB19" s="103">
        <v>0</v>
      </c>
      <c r="AD19" s="112">
        <f t="shared" si="2"/>
        <v>340</v>
      </c>
    </row>
    <row r="20" spans="5:30">
      <c r="E20" s="103" t="s">
        <v>2600</v>
      </c>
      <c r="F20" s="107" t="s">
        <v>2601</v>
      </c>
      <c r="G20" s="103" t="s">
        <v>2602</v>
      </c>
      <c r="H20" s="103">
        <v>0</v>
      </c>
      <c r="I20" s="103">
        <v>0</v>
      </c>
      <c r="J20" s="103">
        <v>0</v>
      </c>
      <c r="K20" s="103">
        <v>0</v>
      </c>
      <c r="L20" s="103">
        <v>0</v>
      </c>
      <c r="M20" s="103">
        <v>0</v>
      </c>
      <c r="N20" s="103">
        <v>0</v>
      </c>
      <c r="O20" s="103">
        <v>0</v>
      </c>
      <c r="P20" s="103">
        <v>0</v>
      </c>
      <c r="Q20" s="103">
        <v>0</v>
      </c>
      <c r="R20" s="103">
        <v>0</v>
      </c>
      <c r="S20" s="103">
        <v>0</v>
      </c>
      <c r="T20" s="103">
        <v>0</v>
      </c>
      <c r="U20" s="103">
        <f t="shared" si="3"/>
        <v>0.4</v>
      </c>
      <c r="V20" s="103">
        <v>0</v>
      </c>
      <c r="W20" s="103">
        <v>0</v>
      </c>
      <c r="X20" s="103">
        <v>0</v>
      </c>
      <c r="Y20" s="103">
        <v>0</v>
      </c>
      <c r="Z20" s="103">
        <v>0</v>
      </c>
      <c r="AA20" s="103">
        <v>0</v>
      </c>
      <c r="AB20" s="103">
        <v>0</v>
      </c>
      <c r="AD20" s="112">
        <f t="shared" si="2"/>
        <v>415</v>
      </c>
    </row>
    <row r="21" spans="5:6">
      <c r="E21" s="105"/>
      <c r="F21" s="108"/>
    </row>
    <row r="22" spans="5:30">
      <c r="E22" s="103" t="s">
        <v>2603</v>
      </c>
      <c r="F22" s="107" t="s">
        <v>2604</v>
      </c>
      <c r="G22" s="103" t="s">
        <v>2605</v>
      </c>
      <c r="H22" s="103">
        <f>ROUND(AD4*2,0)</f>
        <v>200</v>
      </c>
      <c r="I22" s="103">
        <v>0</v>
      </c>
      <c r="J22" s="103">
        <v>0</v>
      </c>
      <c r="K22" s="103">
        <v>0</v>
      </c>
      <c r="L22" s="103">
        <v>0</v>
      </c>
      <c r="M22" s="103">
        <v>0</v>
      </c>
      <c r="N22" s="103">
        <v>0</v>
      </c>
      <c r="O22" s="103">
        <v>0</v>
      </c>
      <c r="P22" s="103">
        <v>0</v>
      </c>
      <c r="Q22" s="103">
        <v>0</v>
      </c>
      <c r="R22" s="103">
        <v>0</v>
      </c>
      <c r="S22" s="103">
        <v>0</v>
      </c>
      <c r="T22" s="103">
        <v>0</v>
      </c>
      <c r="U22" s="103">
        <v>0</v>
      </c>
      <c r="V22" s="103">
        <v>0</v>
      </c>
      <c r="W22" s="103">
        <v>0</v>
      </c>
      <c r="X22" s="103">
        <v>0</v>
      </c>
      <c r="Y22" s="103">
        <v>0</v>
      </c>
      <c r="Z22" s="103">
        <v>0</v>
      </c>
      <c r="AA22" s="103">
        <v>0</v>
      </c>
      <c r="AB22" s="103">
        <v>0</v>
      </c>
      <c r="AD22" s="112">
        <f>AD16</f>
        <v>115</v>
      </c>
    </row>
    <row r="23" spans="5:30">
      <c r="E23" s="103" t="s">
        <v>2603</v>
      </c>
      <c r="F23" s="107" t="s">
        <v>2604</v>
      </c>
      <c r="G23" s="103" t="s">
        <v>2605</v>
      </c>
      <c r="H23" s="103">
        <f t="shared" ref="H23:H26" si="4">ROUND(AD5*2,0)</f>
        <v>350</v>
      </c>
      <c r="I23" s="103">
        <v>0</v>
      </c>
      <c r="J23" s="103">
        <v>0</v>
      </c>
      <c r="K23" s="103">
        <v>0</v>
      </c>
      <c r="L23" s="103">
        <v>0</v>
      </c>
      <c r="M23" s="103">
        <v>0</v>
      </c>
      <c r="N23" s="103">
        <v>0</v>
      </c>
      <c r="O23" s="103">
        <v>0</v>
      </c>
      <c r="P23" s="103">
        <v>0</v>
      </c>
      <c r="Q23" s="103">
        <v>0</v>
      </c>
      <c r="R23" s="103">
        <v>0</v>
      </c>
      <c r="S23" s="103">
        <v>0</v>
      </c>
      <c r="T23" s="103">
        <v>0</v>
      </c>
      <c r="U23" s="103">
        <v>0</v>
      </c>
      <c r="V23" s="103">
        <v>0</v>
      </c>
      <c r="W23" s="103">
        <v>0</v>
      </c>
      <c r="X23" s="103">
        <v>0</v>
      </c>
      <c r="Y23" s="103">
        <v>0</v>
      </c>
      <c r="Z23" s="103">
        <v>0</v>
      </c>
      <c r="AA23" s="103">
        <v>0</v>
      </c>
      <c r="AB23" s="103">
        <v>0</v>
      </c>
      <c r="AD23" s="112">
        <f t="shared" ref="AD23:AD26" si="5">AD17</f>
        <v>190</v>
      </c>
    </row>
    <row r="24" spans="5:30">
      <c r="E24" s="103" t="s">
        <v>2603</v>
      </c>
      <c r="F24" s="107" t="s">
        <v>2604</v>
      </c>
      <c r="G24" s="103" t="s">
        <v>2605</v>
      </c>
      <c r="H24" s="103">
        <f t="shared" si="4"/>
        <v>500</v>
      </c>
      <c r="I24" s="103">
        <v>0</v>
      </c>
      <c r="J24" s="103">
        <v>0</v>
      </c>
      <c r="K24" s="103">
        <v>0</v>
      </c>
      <c r="L24" s="103">
        <v>0</v>
      </c>
      <c r="M24" s="103">
        <v>0</v>
      </c>
      <c r="N24" s="103">
        <v>0</v>
      </c>
      <c r="O24" s="103">
        <v>0</v>
      </c>
      <c r="P24" s="103">
        <v>0</v>
      </c>
      <c r="Q24" s="103">
        <v>0</v>
      </c>
      <c r="R24" s="103">
        <v>0</v>
      </c>
      <c r="S24" s="103">
        <v>0</v>
      </c>
      <c r="T24" s="103">
        <v>0</v>
      </c>
      <c r="U24" s="103">
        <v>0</v>
      </c>
      <c r="V24" s="103">
        <v>0</v>
      </c>
      <c r="W24" s="103">
        <v>0</v>
      </c>
      <c r="X24" s="103">
        <v>0</v>
      </c>
      <c r="Y24" s="103">
        <v>0</v>
      </c>
      <c r="Z24" s="103">
        <v>0</v>
      </c>
      <c r="AA24" s="103">
        <v>0</v>
      </c>
      <c r="AB24" s="103">
        <v>0</v>
      </c>
      <c r="AD24" s="112">
        <f t="shared" si="5"/>
        <v>265</v>
      </c>
    </row>
    <row r="25" spans="5:30">
      <c r="E25" s="103" t="s">
        <v>2603</v>
      </c>
      <c r="F25" s="107" t="s">
        <v>2604</v>
      </c>
      <c r="G25" s="103" t="s">
        <v>2605</v>
      </c>
      <c r="H25" s="103">
        <f t="shared" si="4"/>
        <v>650</v>
      </c>
      <c r="I25" s="103">
        <v>0</v>
      </c>
      <c r="J25" s="103">
        <v>0</v>
      </c>
      <c r="K25" s="103">
        <v>0</v>
      </c>
      <c r="L25" s="103">
        <v>0</v>
      </c>
      <c r="M25" s="103">
        <v>0</v>
      </c>
      <c r="N25" s="103">
        <v>0</v>
      </c>
      <c r="O25" s="103">
        <v>0</v>
      </c>
      <c r="P25" s="103">
        <v>0</v>
      </c>
      <c r="Q25" s="103">
        <v>0</v>
      </c>
      <c r="R25" s="103">
        <v>0</v>
      </c>
      <c r="S25" s="103">
        <v>0</v>
      </c>
      <c r="T25" s="103">
        <v>0</v>
      </c>
      <c r="U25" s="103">
        <v>0</v>
      </c>
      <c r="V25" s="103">
        <v>0</v>
      </c>
      <c r="W25" s="103">
        <v>0</v>
      </c>
      <c r="X25" s="103">
        <v>0</v>
      </c>
      <c r="Y25" s="103">
        <v>0</v>
      </c>
      <c r="Z25" s="103">
        <v>0</v>
      </c>
      <c r="AA25" s="103">
        <v>0</v>
      </c>
      <c r="AB25" s="103">
        <v>0</v>
      </c>
      <c r="AD25" s="112">
        <f t="shared" si="5"/>
        <v>340</v>
      </c>
    </row>
    <row r="26" spans="5:30">
      <c r="E26" s="103" t="s">
        <v>2603</v>
      </c>
      <c r="F26" s="107" t="s">
        <v>2604</v>
      </c>
      <c r="G26" s="103" t="s">
        <v>2605</v>
      </c>
      <c r="H26" s="103">
        <f t="shared" si="4"/>
        <v>800</v>
      </c>
      <c r="I26" s="103">
        <v>0</v>
      </c>
      <c r="J26" s="103">
        <v>0</v>
      </c>
      <c r="K26" s="103">
        <v>0</v>
      </c>
      <c r="L26" s="103">
        <v>0</v>
      </c>
      <c r="M26" s="103">
        <v>0</v>
      </c>
      <c r="N26" s="103">
        <v>0</v>
      </c>
      <c r="O26" s="103">
        <v>0</v>
      </c>
      <c r="P26" s="103">
        <v>0</v>
      </c>
      <c r="Q26" s="103">
        <v>0</v>
      </c>
      <c r="R26" s="103">
        <v>0</v>
      </c>
      <c r="S26" s="103">
        <v>0</v>
      </c>
      <c r="T26" s="103">
        <v>0</v>
      </c>
      <c r="U26" s="103">
        <v>0</v>
      </c>
      <c r="V26" s="103">
        <v>0</v>
      </c>
      <c r="W26" s="103">
        <v>0</v>
      </c>
      <c r="X26" s="103">
        <v>0</v>
      </c>
      <c r="Y26" s="103">
        <v>0</v>
      </c>
      <c r="Z26" s="103">
        <v>0</v>
      </c>
      <c r="AA26" s="103">
        <v>0</v>
      </c>
      <c r="AB26" s="103">
        <v>0</v>
      </c>
      <c r="AD26" s="112">
        <f t="shared" si="5"/>
        <v>415</v>
      </c>
    </row>
    <row r="27" spans="5:6">
      <c r="E27" s="105"/>
      <c r="F27" s="108"/>
    </row>
    <row r="28" spans="5:30">
      <c r="E28" s="103" t="s">
        <v>2606</v>
      </c>
      <c r="F28" s="107" t="s">
        <v>2607</v>
      </c>
      <c r="G28" s="103" t="s">
        <v>2608</v>
      </c>
      <c r="H28" s="103">
        <v>0</v>
      </c>
      <c r="I28" s="103">
        <f>防具!I4</f>
        <v>15</v>
      </c>
      <c r="J28" s="103">
        <v>0</v>
      </c>
      <c r="K28" s="103">
        <v>0</v>
      </c>
      <c r="L28" s="103">
        <v>0</v>
      </c>
      <c r="M28" s="103">
        <v>0</v>
      </c>
      <c r="N28" s="103">
        <v>0</v>
      </c>
      <c r="O28" s="103">
        <v>0</v>
      </c>
      <c r="P28" s="103">
        <v>0</v>
      </c>
      <c r="Q28" s="103">
        <v>0</v>
      </c>
      <c r="R28" s="103">
        <v>0</v>
      </c>
      <c r="S28" s="103">
        <v>0</v>
      </c>
      <c r="T28" s="103">
        <v>0</v>
      </c>
      <c r="U28" s="103">
        <v>0</v>
      </c>
      <c r="V28" s="103">
        <v>0</v>
      </c>
      <c r="W28" s="103">
        <v>0</v>
      </c>
      <c r="X28" s="103">
        <v>0</v>
      </c>
      <c r="Y28" s="103">
        <v>0</v>
      </c>
      <c r="Z28" s="103">
        <v>0</v>
      </c>
      <c r="AA28" s="103">
        <v>0</v>
      </c>
      <c r="AB28" s="103">
        <v>0</v>
      </c>
      <c r="AD28" s="112">
        <f>AD22</f>
        <v>115</v>
      </c>
    </row>
    <row r="29" spans="5:30">
      <c r="E29" s="103" t="s">
        <v>2606</v>
      </c>
      <c r="F29" s="107" t="s">
        <v>2607</v>
      </c>
      <c r="G29" s="103" t="s">
        <v>2608</v>
      </c>
      <c r="H29" s="103">
        <v>0</v>
      </c>
      <c r="I29" s="103">
        <f>防具!I5</f>
        <v>26</v>
      </c>
      <c r="J29" s="103">
        <v>0</v>
      </c>
      <c r="K29" s="103">
        <v>0</v>
      </c>
      <c r="L29" s="103">
        <v>0</v>
      </c>
      <c r="M29" s="103">
        <v>0</v>
      </c>
      <c r="N29" s="103">
        <v>0</v>
      </c>
      <c r="O29" s="103">
        <v>0</v>
      </c>
      <c r="P29" s="103">
        <v>0</v>
      </c>
      <c r="Q29" s="103">
        <v>0</v>
      </c>
      <c r="R29" s="103">
        <v>0</v>
      </c>
      <c r="S29" s="103">
        <v>0</v>
      </c>
      <c r="T29" s="103">
        <v>0</v>
      </c>
      <c r="U29" s="103">
        <v>0</v>
      </c>
      <c r="V29" s="103">
        <v>0</v>
      </c>
      <c r="W29" s="103">
        <v>0</v>
      </c>
      <c r="X29" s="103">
        <v>0</v>
      </c>
      <c r="Y29" s="103">
        <v>0</v>
      </c>
      <c r="Z29" s="103">
        <v>0</v>
      </c>
      <c r="AA29" s="103">
        <v>0</v>
      </c>
      <c r="AB29" s="103">
        <v>0</v>
      </c>
      <c r="AD29" s="112">
        <f t="shared" ref="AD29:AD32" si="6">AD23</f>
        <v>190</v>
      </c>
    </row>
    <row r="30" spans="5:30">
      <c r="E30" s="103" t="s">
        <v>2606</v>
      </c>
      <c r="F30" s="107" t="s">
        <v>2607</v>
      </c>
      <c r="G30" s="103" t="s">
        <v>2608</v>
      </c>
      <c r="H30" s="103">
        <v>0</v>
      </c>
      <c r="I30" s="103">
        <f>防具!I6</f>
        <v>38</v>
      </c>
      <c r="J30" s="103">
        <v>0</v>
      </c>
      <c r="K30" s="103">
        <v>0</v>
      </c>
      <c r="L30" s="103">
        <v>0</v>
      </c>
      <c r="M30" s="103">
        <v>0</v>
      </c>
      <c r="N30" s="103">
        <v>0</v>
      </c>
      <c r="O30" s="103">
        <v>0</v>
      </c>
      <c r="P30" s="103">
        <v>0</v>
      </c>
      <c r="Q30" s="103">
        <v>0</v>
      </c>
      <c r="R30" s="103">
        <v>0</v>
      </c>
      <c r="S30" s="103">
        <v>0</v>
      </c>
      <c r="T30" s="103">
        <v>0</v>
      </c>
      <c r="U30" s="103">
        <v>0</v>
      </c>
      <c r="V30" s="103">
        <v>0</v>
      </c>
      <c r="W30" s="103">
        <v>0</v>
      </c>
      <c r="X30" s="103">
        <v>0</v>
      </c>
      <c r="Y30" s="103">
        <v>0</v>
      </c>
      <c r="Z30" s="103">
        <v>0</v>
      </c>
      <c r="AA30" s="103">
        <v>0</v>
      </c>
      <c r="AB30" s="103">
        <v>0</v>
      </c>
      <c r="AD30" s="112">
        <f t="shared" si="6"/>
        <v>265</v>
      </c>
    </row>
    <row r="31" spans="5:30">
      <c r="E31" s="103" t="s">
        <v>2606</v>
      </c>
      <c r="F31" s="107" t="s">
        <v>2607</v>
      </c>
      <c r="G31" s="103" t="s">
        <v>2608</v>
      </c>
      <c r="H31" s="103">
        <v>0</v>
      </c>
      <c r="I31" s="103">
        <f>防具!I7</f>
        <v>49</v>
      </c>
      <c r="J31" s="103">
        <v>0</v>
      </c>
      <c r="K31" s="103">
        <v>0</v>
      </c>
      <c r="L31" s="103">
        <v>0</v>
      </c>
      <c r="M31" s="103">
        <v>0</v>
      </c>
      <c r="N31" s="103">
        <v>0</v>
      </c>
      <c r="O31" s="103">
        <v>0</v>
      </c>
      <c r="P31" s="103">
        <v>0</v>
      </c>
      <c r="Q31" s="103">
        <v>0</v>
      </c>
      <c r="R31" s="103">
        <v>0</v>
      </c>
      <c r="S31" s="103">
        <v>0</v>
      </c>
      <c r="T31" s="103">
        <v>0</v>
      </c>
      <c r="U31" s="103">
        <v>0</v>
      </c>
      <c r="V31" s="103">
        <v>0</v>
      </c>
      <c r="W31" s="103">
        <v>0</v>
      </c>
      <c r="X31" s="103">
        <v>0</v>
      </c>
      <c r="Y31" s="103">
        <v>0</v>
      </c>
      <c r="Z31" s="103">
        <v>0</v>
      </c>
      <c r="AA31" s="103">
        <v>0</v>
      </c>
      <c r="AB31" s="103">
        <v>0</v>
      </c>
      <c r="AD31" s="112">
        <f t="shared" si="6"/>
        <v>340</v>
      </c>
    </row>
    <row r="32" spans="5:30">
      <c r="E32" s="103" t="s">
        <v>2606</v>
      </c>
      <c r="F32" s="107" t="s">
        <v>2607</v>
      </c>
      <c r="G32" s="103" t="s">
        <v>2608</v>
      </c>
      <c r="H32" s="103">
        <v>0</v>
      </c>
      <c r="I32" s="103">
        <f>防具!I8</f>
        <v>60</v>
      </c>
      <c r="J32" s="103">
        <v>0</v>
      </c>
      <c r="K32" s="103">
        <v>0</v>
      </c>
      <c r="L32" s="103">
        <v>0</v>
      </c>
      <c r="M32" s="103">
        <v>0</v>
      </c>
      <c r="N32" s="103">
        <v>0</v>
      </c>
      <c r="O32" s="103">
        <v>0</v>
      </c>
      <c r="P32" s="103">
        <v>0</v>
      </c>
      <c r="Q32" s="103">
        <v>0</v>
      </c>
      <c r="R32" s="103">
        <v>0</v>
      </c>
      <c r="S32" s="103">
        <v>0</v>
      </c>
      <c r="T32" s="103">
        <v>0</v>
      </c>
      <c r="U32" s="103">
        <v>0</v>
      </c>
      <c r="V32" s="103">
        <v>0</v>
      </c>
      <c r="W32" s="103">
        <v>0</v>
      </c>
      <c r="X32" s="103">
        <v>0</v>
      </c>
      <c r="Y32" s="103">
        <v>0</v>
      </c>
      <c r="Z32" s="103">
        <v>0</v>
      </c>
      <c r="AA32" s="103">
        <v>0</v>
      </c>
      <c r="AB32" s="103">
        <v>0</v>
      </c>
      <c r="AD32" s="112">
        <f t="shared" si="6"/>
        <v>415</v>
      </c>
    </row>
    <row r="33" spans="5:6">
      <c r="E33" s="105"/>
      <c r="F33" s="108"/>
    </row>
    <row r="34" spans="5:30">
      <c r="E34" s="103" t="s">
        <v>2609</v>
      </c>
      <c r="F34" s="107" t="s">
        <v>2610</v>
      </c>
      <c r="G34" s="103" t="s">
        <v>2611</v>
      </c>
      <c r="H34" s="103">
        <v>0</v>
      </c>
      <c r="I34" s="103">
        <v>0</v>
      </c>
      <c r="J34" s="103">
        <v>0</v>
      </c>
      <c r="K34" s="103">
        <v>0</v>
      </c>
      <c r="L34" s="103">
        <v>0</v>
      </c>
      <c r="M34" s="103">
        <v>0</v>
      </c>
      <c r="N34" s="103">
        <v>0</v>
      </c>
      <c r="O34" s="103">
        <v>0</v>
      </c>
      <c r="P34" s="103">
        <v>0</v>
      </c>
      <c r="Q34" s="103">
        <v>0</v>
      </c>
      <c r="R34" s="103">
        <v>0</v>
      </c>
      <c r="S34" s="103">
        <v>0</v>
      </c>
      <c r="T34" s="103">
        <v>0</v>
      </c>
      <c r="U34" s="103">
        <v>0</v>
      </c>
      <c r="V34" s="103">
        <f>U16</f>
        <v>0.01</v>
      </c>
      <c r="W34" s="103">
        <v>0</v>
      </c>
      <c r="X34" s="103">
        <v>0</v>
      </c>
      <c r="Y34" s="103">
        <v>0</v>
      </c>
      <c r="Z34" s="103">
        <v>0</v>
      </c>
      <c r="AA34" s="103">
        <v>0</v>
      </c>
      <c r="AB34" s="103">
        <v>0</v>
      </c>
      <c r="AD34" s="112">
        <f>AD28</f>
        <v>115</v>
      </c>
    </row>
    <row r="35" spans="5:30">
      <c r="E35" s="103" t="s">
        <v>2609</v>
      </c>
      <c r="F35" s="107" t="s">
        <v>2610</v>
      </c>
      <c r="G35" s="103" t="s">
        <v>2611</v>
      </c>
      <c r="H35" s="103">
        <v>0</v>
      </c>
      <c r="I35" s="103">
        <v>0</v>
      </c>
      <c r="J35" s="103">
        <v>0</v>
      </c>
      <c r="K35" s="103">
        <v>0</v>
      </c>
      <c r="L35" s="103">
        <v>0</v>
      </c>
      <c r="M35" s="103">
        <v>0</v>
      </c>
      <c r="N35" s="103">
        <v>0</v>
      </c>
      <c r="O35" s="103">
        <v>0</v>
      </c>
      <c r="P35" s="103">
        <v>0</v>
      </c>
      <c r="Q35" s="103">
        <v>0</v>
      </c>
      <c r="R35" s="103">
        <v>0</v>
      </c>
      <c r="S35" s="103">
        <v>0</v>
      </c>
      <c r="T35" s="103">
        <v>0</v>
      </c>
      <c r="U35" s="103">
        <v>0</v>
      </c>
      <c r="V35" s="103">
        <f t="shared" ref="V35:V38" si="7">U17</f>
        <v>0.1</v>
      </c>
      <c r="W35" s="103">
        <v>0</v>
      </c>
      <c r="X35" s="103">
        <v>0</v>
      </c>
      <c r="Y35" s="103">
        <v>0</v>
      </c>
      <c r="Z35" s="103">
        <v>0</v>
      </c>
      <c r="AA35" s="103">
        <v>0</v>
      </c>
      <c r="AB35" s="103">
        <v>0</v>
      </c>
      <c r="AD35" s="112">
        <f t="shared" ref="AD35:AD38" si="8">AD29</f>
        <v>190</v>
      </c>
    </row>
    <row r="36" spans="5:30">
      <c r="E36" s="103" t="s">
        <v>2609</v>
      </c>
      <c r="F36" s="107" t="s">
        <v>2610</v>
      </c>
      <c r="G36" s="103" t="s">
        <v>2611</v>
      </c>
      <c r="H36" s="103">
        <v>0</v>
      </c>
      <c r="I36" s="103">
        <v>0</v>
      </c>
      <c r="J36" s="103">
        <v>0</v>
      </c>
      <c r="K36" s="103">
        <v>0</v>
      </c>
      <c r="L36" s="103">
        <v>0</v>
      </c>
      <c r="M36" s="103">
        <v>0</v>
      </c>
      <c r="N36" s="103">
        <v>0</v>
      </c>
      <c r="O36" s="103">
        <v>0</v>
      </c>
      <c r="P36" s="103">
        <v>0</v>
      </c>
      <c r="Q36" s="103">
        <v>0</v>
      </c>
      <c r="R36" s="103">
        <v>0</v>
      </c>
      <c r="S36" s="103">
        <v>0</v>
      </c>
      <c r="T36" s="103">
        <v>0</v>
      </c>
      <c r="U36" s="103">
        <v>0</v>
      </c>
      <c r="V36" s="103">
        <f t="shared" si="7"/>
        <v>0.2</v>
      </c>
      <c r="W36" s="103">
        <v>0</v>
      </c>
      <c r="X36" s="103">
        <v>0</v>
      </c>
      <c r="Y36" s="103">
        <v>0</v>
      </c>
      <c r="Z36" s="103">
        <v>0</v>
      </c>
      <c r="AA36" s="103">
        <v>0</v>
      </c>
      <c r="AB36" s="103">
        <v>0</v>
      </c>
      <c r="AD36" s="112">
        <f t="shared" si="8"/>
        <v>265</v>
      </c>
    </row>
    <row r="37" spans="5:30">
      <c r="E37" s="103" t="s">
        <v>2609</v>
      </c>
      <c r="F37" s="107" t="s">
        <v>2610</v>
      </c>
      <c r="G37" s="103" t="s">
        <v>2611</v>
      </c>
      <c r="H37" s="103">
        <v>0</v>
      </c>
      <c r="I37" s="103">
        <v>0</v>
      </c>
      <c r="J37" s="103">
        <v>0</v>
      </c>
      <c r="K37" s="103">
        <v>0</v>
      </c>
      <c r="L37" s="103">
        <v>0</v>
      </c>
      <c r="M37" s="103">
        <v>0</v>
      </c>
      <c r="N37" s="103">
        <v>0</v>
      </c>
      <c r="O37" s="103">
        <v>0</v>
      </c>
      <c r="P37" s="103">
        <v>0</v>
      </c>
      <c r="Q37" s="103">
        <v>0</v>
      </c>
      <c r="R37" s="103">
        <v>0</v>
      </c>
      <c r="S37" s="103">
        <v>0</v>
      </c>
      <c r="T37" s="103">
        <v>0</v>
      </c>
      <c r="U37" s="103">
        <v>0</v>
      </c>
      <c r="V37" s="103">
        <f t="shared" si="7"/>
        <v>0.3</v>
      </c>
      <c r="W37" s="103">
        <v>0</v>
      </c>
      <c r="X37" s="103">
        <v>0</v>
      </c>
      <c r="Y37" s="103">
        <v>0</v>
      </c>
      <c r="Z37" s="103">
        <v>0</v>
      </c>
      <c r="AA37" s="103">
        <v>0</v>
      </c>
      <c r="AB37" s="103">
        <v>0</v>
      </c>
      <c r="AD37" s="112">
        <f t="shared" si="8"/>
        <v>340</v>
      </c>
    </row>
    <row r="38" spans="5:30">
      <c r="E38" s="103" t="s">
        <v>2609</v>
      </c>
      <c r="F38" s="107" t="s">
        <v>2610</v>
      </c>
      <c r="G38" s="103" t="s">
        <v>2611</v>
      </c>
      <c r="H38" s="103">
        <v>0</v>
      </c>
      <c r="I38" s="103">
        <v>0</v>
      </c>
      <c r="J38" s="103">
        <v>0</v>
      </c>
      <c r="K38" s="103">
        <v>0</v>
      </c>
      <c r="L38" s="103">
        <v>0</v>
      </c>
      <c r="M38" s="103">
        <v>0</v>
      </c>
      <c r="N38" s="103">
        <v>0</v>
      </c>
      <c r="O38" s="103">
        <v>0</v>
      </c>
      <c r="P38" s="103">
        <v>0</v>
      </c>
      <c r="Q38" s="103">
        <v>0</v>
      </c>
      <c r="R38" s="103">
        <v>0</v>
      </c>
      <c r="S38" s="103">
        <v>0</v>
      </c>
      <c r="T38" s="103">
        <v>0</v>
      </c>
      <c r="U38" s="103">
        <v>0</v>
      </c>
      <c r="V38" s="103">
        <f t="shared" si="7"/>
        <v>0.4</v>
      </c>
      <c r="W38" s="103">
        <v>0</v>
      </c>
      <c r="X38" s="103">
        <v>0</v>
      </c>
      <c r="Y38" s="103">
        <v>0</v>
      </c>
      <c r="Z38" s="103">
        <v>0</v>
      </c>
      <c r="AA38" s="103">
        <v>0</v>
      </c>
      <c r="AB38" s="103">
        <v>0</v>
      </c>
      <c r="AD38" s="112">
        <f t="shared" si="8"/>
        <v>415</v>
      </c>
    </row>
    <row r="39" spans="5:6">
      <c r="E39" s="105"/>
      <c r="F39" s="108"/>
    </row>
    <row r="40" spans="5:30">
      <c r="E40" s="103" t="s">
        <v>2612</v>
      </c>
      <c r="F40" s="107" t="s">
        <v>2613</v>
      </c>
      <c r="G40" s="103" t="s">
        <v>2614</v>
      </c>
      <c r="H40" s="103">
        <v>0</v>
      </c>
      <c r="I40" s="103">
        <v>0</v>
      </c>
      <c r="J40" s="103">
        <v>0</v>
      </c>
      <c r="K40" s="103">
        <v>0</v>
      </c>
      <c r="L40" s="103">
        <v>0</v>
      </c>
      <c r="M40" s="103">
        <v>0</v>
      </c>
      <c r="N40" s="103">
        <v>0</v>
      </c>
      <c r="O40" s="103">
        <v>0</v>
      </c>
      <c r="P40" s="103">
        <v>0</v>
      </c>
      <c r="Q40" s="103">
        <v>0</v>
      </c>
      <c r="R40" s="103">
        <v>0</v>
      </c>
      <c r="S40" s="103">
        <v>0</v>
      </c>
      <c r="T40" s="103">
        <v>0</v>
      </c>
      <c r="U40" s="103">
        <v>0</v>
      </c>
      <c r="V40" s="103">
        <v>0</v>
      </c>
      <c r="W40" s="103">
        <v>0</v>
      </c>
      <c r="X40" s="103">
        <v>0</v>
      </c>
      <c r="Y40" s="103">
        <v>0</v>
      </c>
      <c r="Z40" s="103">
        <v>0</v>
      </c>
      <c r="AA40" s="103">
        <v>0</v>
      </c>
      <c r="AB40" s="103">
        <v>0</v>
      </c>
      <c r="AD40" s="112">
        <f>ROUND(武器!V58/60*30,0)</f>
        <v>130</v>
      </c>
    </row>
    <row r="41" spans="5:30">
      <c r="E41" s="103" t="s">
        <v>2612</v>
      </c>
      <c r="F41" s="107" t="s">
        <v>2613</v>
      </c>
      <c r="G41" s="103" t="s">
        <v>2614</v>
      </c>
      <c r="H41" s="103">
        <v>0</v>
      </c>
      <c r="I41" s="103">
        <v>0</v>
      </c>
      <c r="J41" s="103">
        <v>0</v>
      </c>
      <c r="K41" s="103">
        <v>0</v>
      </c>
      <c r="L41" s="103">
        <v>0</v>
      </c>
      <c r="M41" s="103">
        <v>0</v>
      </c>
      <c r="N41" s="103">
        <v>0</v>
      </c>
      <c r="O41" s="103">
        <v>0</v>
      </c>
      <c r="P41" s="103">
        <v>0</v>
      </c>
      <c r="Q41" s="103">
        <v>0</v>
      </c>
      <c r="R41" s="103">
        <v>0</v>
      </c>
      <c r="S41" s="103">
        <v>0</v>
      </c>
      <c r="T41" s="103">
        <v>0</v>
      </c>
      <c r="U41" s="103">
        <v>0</v>
      </c>
      <c r="V41" s="103">
        <v>0</v>
      </c>
      <c r="W41" s="103">
        <v>0</v>
      </c>
      <c r="X41" s="103">
        <v>0</v>
      </c>
      <c r="Y41" s="103">
        <v>0</v>
      </c>
      <c r="Z41" s="103">
        <v>0</v>
      </c>
      <c r="AA41" s="103">
        <v>0</v>
      </c>
      <c r="AB41" s="103">
        <v>0</v>
      </c>
      <c r="AD41" s="112">
        <f>ROUND(武器!V59/60*30,0)</f>
        <v>205</v>
      </c>
    </row>
    <row r="42" spans="5:30">
      <c r="E42" s="103" t="s">
        <v>2612</v>
      </c>
      <c r="F42" s="107" t="s">
        <v>2613</v>
      </c>
      <c r="G42" s="103" t="s">
        <v>2614</v>
      </c>
      <c r="H42" s="103">
        <v>0</v>
      </c>
      <c r="I42" s="103">
        <v>0</v>
      </c>
      <c r="J42" s="103">
        <v>0</v>
      </c>
      <c r="K42" s="103">
        <v>0</v>
      </c>
      <c r="L42" s="103">
        <v>0</v>
      </c>
      <c r="M42" s="103">
        <v>0</v>
      </c>
      <c r="N42" s="103">
        <v>0</v>
      </c>
      <c r="O42" s="103">
        <v>0</v>
      </c>
      <c r="P42" s="103">
        <v>0</v>
      </c>
      <c r="Q42" s="103">
        <v>0</v>
      </c>
      <c r="R42" s="103">
        <v>0</v>
      </c>
      <c r="S42" s="103">
        <v>0</v>
      </c>
      <c r="T42" s="103">
        <v>0</v>
      </c>
      <c r="U42" s="103">
        <v>0</v>
      </c>
      <c r="V42" s="103">
        <v>0</v>
      </c>
      <c r="W42" s="103">
        <v>0</v>
      </c>
      <c r="X42" s="103">
        <v>0</v>
      </c>
      <c r="Y42" s="103">
        <v>0</v>
      </c>
      <c r="Z42" s="103">
        <v>0</v>
      </c>
      <c r="AA42" s="103">
        <v>0</v>
      </c>
      <c r="AB42" s="103">
        <v>0</v>
      </c>
      <c r="AD42" s="112">
        <f>ROUND(武器!V60/60*30,0)</f>
        <v>280</v>
      </c>
    </row>
    <row r="43" spans="5:30">
      <c r="E43" s="103" t="s">
        <v>2612</v>
      </c>
      <c r="F43" s="107" t="s">
        <v>2613</v>
      </c>
      <c r="G43" s="103" t="s">
        <v>2614</v>
      </c>
      <c r="H43" s="103">
        <v>0</v>
      </c>
      <c r="I43" s="103">
        <v>0</v>
      </c>
      <c r="J43" s="103">
        <v>0</v>
      </c>
      <c r="K43" s="103">
        <v>0</v>
      </c>
      <c r="L43" s="103">
        <v>0</v>
      </c>
      <c r="M43" s="103">
        <v>0</v>
      </c>
      <c r="N43" s="103">
        <v>0</v>
      </c>
      <c r="O43" s="103">
        <v>0</v>
      </c>
      <c r="P43" s="103">
        <v>0</v>
      </c>
      <c r="Q43" s="103">
        <v>0</v>
      </c>
      <c r="R43" s="103">
        <v>0</v>
      </c>
      <c r="S43" s="103">
        <v>0</v>
      </c>
      <c r="T43" s="103">
        <v>0</v>
      </c>
      <c r="U43" s="103">
        <v>0</v>
      </c>
      <c r="V43" s="103">
        <v>0</v>
      </c>
      <c r="W43" s="103">
        <v>0</v>
      </c>
      <c r="X43" s="103">
        <v>0</v>
      </c>
      <c r="Y43" s="103">
        <v>0</v>
      </c>
      <c r="Z43" s="103">
        <v>0</v>
      </c>
      <c r="AA43" s="103">
        <v>0</v>
      </c>
      <c r="AB43" s="103">
        <v>0</v>
      </c>
      <c r="AD43" s="112">
        <f>ROUND(武器!V61/60*30,0)</f>
        <v>355</v>
      </c>
    </row>
    <row r="44" spans="5:30">
      <c r="E44" s="103" t="s">
        <v>2612</v>
      </c>
      <c r="F44" s="107" t="s">
        <v>2613</v>
      </c>
      <c r="G44" s="103" t="s">
        <v>2614</v>
      </c>
      <c r="H44" s="103">
        <v>0</v>
      </c>
      <c r="I44" s="103">
        <v>0</v>
      </c>
      <c r="J44" s="103">
        <v>0</v>
      </c>
      <c r="K44" s="103">
        <v>0</v>
      </c>
      <c r="L44" s="103">
        <v>0</v>
      </c>
      <c r="M44" s="103">
        <v>0</v>
      </c>
      <c r="N44" s="103">
        <v>0</v>
      </c>
      <c r="O44" s="103">
        <v>0</v>
      </c>
      <c r="P44" s="103">
        <v>0</v>
      </c>
      <c r="Q44" s="103">
        <v>0</v>
      </c>
      <c r="R44" s="103">
        <v>0</v>
      </c>
      <c r="S44" s="103">
        <v>0</v>
      </c>
      <c r="T44" s="103">
        <v>0</v>
      </c>
      <c r="U44" s="103">
        <v>0</v>
      </c>
      <c r="V44" s="103">
        <v>0</v>
      </c>
      <c r="W44" s="103">
        <v>0</v>
      </c>
      <c r="X44" s="103">
        <v>0</v>
      </c>
      <c r="Y44" s="103">
        <v>0</v>
      </c>
      <c r="Z44" s="103">
        <v>0</v>
      </c>
      <c r="AA44" s="103">
        <v>0</v>
      </c>
      <c r="AB44" s="103">
        <v>0</v>
      </c>
      <c r="AD44" s="112">
        <f>ROUND(武器!V62/60*30,0)</f>
        <v>430</v>
      </c>
    </row>
    <row r="45" spans="5:9">
      <c r="E45" s="105"/>
      <c r="F45" s="108"/>
      <c r="I45" s="103"/>
    </row>
    <row r="46" spans="5:30">
      <c r="E46" s="103" t="s">
        <v>2615</v>
      </c>
      <c r="F46" s="107" t="s">
        <v>2616</v>
      </c>
      <c r="G46" s="103" t="s">
        <v>2617</v>
      </c>
      <c r="H46" s="103">
        <v>0</v>
      </c>
      <c r="I46" s="103">
        <v>0</v>
      </c>
      <c r="J46" s="103">
        <v>0</v>
      </c>
      <c r="K46" s="103">
        <v>0</v>
      </c>
      <c r="L46" s="103">
        <v>0</v>
      </c>
      <c r="M46" s="103">
        <v>0</v>
      </c>
      <c r="N46" s="103">
        <v>0</v>
      </c>
      <c r="O46" s="103">
        <v>0</v>
      </c>
      <c r="P46" s="103">
        <v>0</v>
      </c>
      <c r="Q46" s="103">
        <v>0</v>
      </c>
      <c r="R46" s="103">
        <v>0</v>
      </c>
      <c r="S46" s="103">
        <v>0</v>
      </c>
      <c r="T46" s="103">
        <v>0</v>
      </c>
      <c r="U46" s="103">
        <v>0</v>
      </c>
      <c r="V46" s="103">
        <v>0</v>
      </c>
      <c r="W46" s="103">
        <v>0</v>
      </c>
      <c r="X46" s="103">
        <v>0</v>
      </c>
      <c r="Y46" s="103">
        <v>0</v>
      </c>
      <c r="Z46" s="103">
        <v>0</v>
      </c>
      <c r="AA46" s="103">
        <v>0</v>
      </c>
      <c r="AB46" s="103">
        <v>0</v>
      </c>
      <c r="AD46" s="112">
        <f>AD40</f>
        <v>130</v>
      </c>
    </row>
    <row r="47" spans="5:30">
      <c r="E47" s="103" t="s">
        <v>2615</v>
      </c>
      <c r="F47" s="107" t="s">
        <v>2616</v>
      </c>
      <c r="G47" s="103" t="s">
        <v>2617</v>
      </c>
      <c r="H47" s="103">
        <v>0</v>
      </c>
      <c r="I47" s="103">
        <v>0</v>
      </c>
      <c r="J47" s="103">
        <v>0</v>
      </c>
      <c r="K47" s="103">
        <v>0</v>
      </c>
      <c r="L47" s="103">
        <v>0</v>
      </c>
      <c r="M47" s="103">
        <v>0</v>
      </c>
      <c r="N47" s="103">
        <v>0</v>
      </c>
      <c r="O47" s="103">
        <v>0</v>
      </c>
      <c r="P47" s="103">
        <v>0</v>
      </c>
      <c r="Q47" s="103">
        <v>0</v>
      </c>
      <c r="R47" s="103">
        <v>0</v>
      </c>
      <c r="S47" s="103">
        <v>0</v>
      </c>
      <c r="T47" s="103">
        <v>0</v>
      </c>
      <c r="U47" s="103">
        <v>0</v>
      </c>
      <c r="V47" s="103">
        <v>0</v>
      </c>
      <c r="W47" s="103">
        <v>0</v>
      </c>
      <c r="X47" s="103">
        <v>0</v>
      </c>
      <c r="Y47" s="103">
        <v>0</v>
      </c>
      <c r="Z47" s="103">
        <v>0</v>
      </c>
      <c r="AA47" s="103">
        <v>0</v>
      </c>
      <c r="AB47" s="103">
        <v>0</v>
      </c>
      <c r="AD47" s="112">
        <f t="shared" ref="AD47:AD50" si="9">AD41</f>
        <v>205</v>
      </c>
    </row>
    <row r="48" spans="5:30">
      <c r="E48" s="103" t="s">
        <v>2615</v>
      </c>
      <c r="F48" s="107" t="s">
        <v>2616</v>
      </c>
      <c r="G48" s="103" t="s">
        <v>2617</v>
      </c>
      <c r="H48" s="103">
        <v>0</v>
      </c>
      <c r="I48" s="103">
        <v>0</v>
      </c>
      <c r="J48" s="103">
        <v>0</v>
      </c>
      <c r="K48" s="103">
        <v>0</v>
      </c>
      <c r="L48" s="103">
        <v>0</v>
      </c>
      <c r="M48" s="103">
        <v>0</v>
      </c>
      <c r="N48" s="103">
        <v>0</v>
      </c>
      <c r="O48" s="103">
        <v>0</v>
      </c>
      <c r="P48" s="103">
        <v>0</v>
      </c>
      <c r="Q48" s="103">
        <v>0</v>
      </c>
      <c r="R48" s="103">
        <v>0</v>
      </c>
      <c r="S48" s="103">
        <v>0</v>
      </c>
      <c r="T48" s="103">
        <v>0</v>
      </c>
      <c r="U48" s="103">
        <v>0</v>
      </c>
      <c r="V48" s="103">
        <v>0</v>
      </c>
      <c r="W48" s="103">
        <v>0</v>
      </c>
      <c r="X48" s="103">
        <v>0</v>
      </c>
      <c r="Y48" s="103">
        <v>0</v>
      </c>
      <c r="Z48" s="103">
        <v>0</v>
      </c>
      <c r="AA48" s="103">
        <v>0</v>
      </c>
      <c r="AB48" s="103">
        <v>0</v>
      </c>
      <c r="AD48" s="112">
        <f t="shared" si="9"/>
        <v>280</v>
      </c>
    </row>
    <row r="49" spans="5:30">
      <c r="E49" s="103" t="s">
        <v>2615</v>
      </c>
      <c r="F49" s="107" t="s">
        <v>2616</v>
      </c>
      <c r="G49" s="103" t="s">
        <v>2617</v>
      </c>
      <c r="H49" s="103">
        <v>0</v>
      </c>
      <c r="I49" s="103">
        <v>0</v>
      </c>
      <c r="J49" s="103">
        <v>0</v>
      </c>
      <c r="K49" s="103">
        <v>0</v>
      </c>
      <c r="L49" s="103">
        <v>0</v>
      </c>
      <c r="M49" s="103">
        <v>0</v>
      </c>
      <c r="N49" s="103">
        <v>0</v>
      </c>
      <c r="O49" s="103">
        <v>0</v>
      </c>
      <c r="P49" s="103">
        <v>0</v>
      </c>
      <c r="Q49" s="103">
        <v>0</v>
      </c>
      <c r="R49" s="103">
        <v>0</v>
      </c>
      <c r="S49" s="103">
        <v>0</v>
      </c>
      <c r="T49" s="103">
        <v>0</v>
      </c>
      <c r="U49" s="103">
        <v>0</v>
      </c>
      <c r="V49" s="103">
        <v>0</v>
      </c>
      <c r="W49" s="103">
        <v>0</v>
      </c>
      <c r="X49" s="103">
        <v>0</v>
      </c>
      <c r="Y49" s="103">
        <v>0</v>
      </c>
      <c r="Z49" s="103">
        <v>0</v>
      </c>
      <c r="AA49" s="103">
        <v>0</v>
      </c>
      <c r="AB49" s="103">
        <v>0</v>
      </c>
      <c r="AD49" s="112">
        <f t="shared" si="9"/>
        <v>355</v>
      </c>
    </row>
    <row r="50" spans="5:30">
      <c r="E50" s="103" t="s">
        <v>2615</v>
      </c>
      <c r="F50" s="107" t="s">
        <v>2616</v>
      </c>
      <c r="G50" s="103" t="s">
        <v>2617</v>
      </c>
      <c r="H50" s="103">
        <v>0</v>
      </c>
      <c r="I50" s="103">
        <v>0</v>
      </c>
      <c r="J50" s="103">
        <v>0</v>
      </c>
      <c r="K50" s="103">
        <v>0</v>
      </c>
      <c r="L50" s="103">
        <v>0</v>
      </c>
      <c r="M50" s="103">
        <v>0</v>
      </c>
      <c r="N50" s="103">
        <v>0</v>
      </c>
      <c r="O50" s="103">
        <v>0</v>
      </c>
      <c r="P50" s="103">
        <v>0</v>
      </c>
      <c r="Q50" s="103">
        <v>0</v>
      </c>
      <c r="R50" s="103">
        <v>0</v>
      </c>
      <c r="S50" s="103">
        <v>0</v>
      </c>
      <c r="T50" s="103">
        <v>0</v>
      </c>
      <c r="U50" s="103">
        <v>0</v>
      </c>
      <c r="V50" s="103">
        <v>0</v>
      </c>
      <c r="W50" s="103">
        <v>0</v>
      </c>
      <c r="X50" s="103">
        <v>0</v>
      </c>
      <c r="Y50" s="103">
        <v>0</v>
      </c>
      <c r="Z50" s="103">
        <v>0</v>
      </c>
      <c r="AA50" s="103">
        <v>0</v>
      </c>
      <c r="AB50" s="103">
        <v>0</v>
      </c>
      <c r="AD50" s="112">
        <f t="shared" si="9"/>
        <v>430</v>
      </c>
    </row>
    <row r="51" spans="5:6">
      <c r="E51" s="105"/>
      <c r="F51" s="108"/>
    </row>
    <row r="52" spans="5:30">
      <c r="E52" s="103" t="s">
        <v>2618</v>
      </c>
      <c r="F52" s="107" t="s">
        <v>2619</v>
      </c>
      <c r="G52" s="103" t="s">
        <v>2620</v>
      </c>
      <c r="H52" s="103">
        <v>0</v>
      </c>
      <c r="I52" s="103">
        <v>0</v>
      </c>
      <c r="J52" s="103">
        <v>0</v>
      </c>
      <c r="K52" s="103">
        <v>0</v>
      </c>
      <c r="L52" s="103">
        <v>0</v>
      </c>
      <c r="M52" s="103">
        <v>0</v>
      </c>
      <c r="N52" s="103">
        <v>0</v>
      </c>
      <c r="O52" s="103">
        <v>0</v>
      </c>
      <c r="P52" s="103">
        <v>0</v>
      </c>
      <c r="Q52" s="103">
        <v>0</v>
      </c>
      <c r="R52" s="103">
        <v>0</v>
      </c>
      <c r="S52" s="103">
        <v>0</v>
      </c>
      <c r="T52" s="103">
        <v>0</v>
      </c>
      <c r="U52" s="103">
        <v>0</v>
      </c>
      <c r="V52" s="103">
        <v>0</v>
      </c>
      <c r="W52" s="103">
        <v>0</v>
      </c>
      <c r="X52" s="103">
        <v>0</v>
      </c>
      <c r="Y52" s="103">
        <v>0</v>
      </c>
      <c r="Z52" s="103">
        <v>0</v>
      </c>
      <c r="AA52" s="103">
        <v>0</v>
      </c>
      <c r="AB52" s="103">
        <v>0</v>
      </c>
      <c r="AD52" s="112">
        <f>AD46</f>
        <v>130</v>
      </c>
    </row>
    <row r="53" spans="5:30">
      <c r="E53" s="103" t="s">
        <v>2618</v>
      </c>
      <c r="F53" s="107" t="s">
        <v>2619</v>
      </c>
      <c r="G53" s="103" t="s">
        <v>2620</v>
      </c>
      <c r="H53" s="103">
        <v>0</v>
      </c>
      <c r="I53" s="103">
        <v>0</v>
      </c>
      <c r="J53" s="103">
        <v>0</v>
      </c>
      <c r="K53" s="103">
        <v>0</v>
      </c>
      <c r="L53" s="103">
        <v>0</v>
      </c>
      <c r="M53" s="103">
        <v>0</v>
      </c>
      <c r="N53" s="103">
        <v>0</v>
      </c>
      <c r="O53" s="103">
        <v>0</v>
      </c>
      <c r="P53" s="103">
        <v>0</v>
      </c>
      <c r="Q53" s="103">
        <v>0</v>
      </c>
      <c r="R53" s="103">
        <v>0</v>
      </c>
      <c r="S53" s="103">
        <v>0</v>
      </c>
      <c r="T53" s="103">
        <v>0</v>
      </c>
      <c r="U53" s="103">
        <v>0</v>
      </c>
      <c r="V53" s="103">
        <v>0</v>
      </c>
      <c r="W53" s="103">
        <v>0</v>
      </c>
      <c r="X53" s="103">
        <v>0</v>
      </c>
      <c r="Y53" s="103">
        <v>0</v>
      </c>
      <c r="Z53" s="103">
        <v>0</v>
      </c>
      <c r="AA53" s="103">
        <v>0</v>
      </c>
      <c r="AB53" s="103">
        <v>0</v>
      </c>
      <c r="AD53" s="112">
        <f t="shared" ref="AD53:AD56" si="10">AD47</f>
        <v>205</v>
      </c>
    </row>
    <row r="54" spans="5:30">
      <c r="E54" s="103" t="s">
        <v>2618</v>
      </c>
      <c r="F54" s="107" t="s">
        <v>2619</v>
      </c>
      <c r="G54" s="103" t="s">
        <v>2620</v>
      </c>
      <c r="H54" s="103">
        <v>0</v>
      </c>
      <c r="I54" s="103">
        <v>0</v>
      </c>
      <c r="J54" s="103">
        <v>0</v>
      </c>
      <c r="K54" s="103">
        <v>0</v>
      </c>
      <c r="L54" s="103">
        <v>0</v>
      </c>
      <c r="M54" s="103">
        <v>0</v>
      </c>
      <c r="N54" s="103">
        <v>0</v>
      </c>
      <c r="O54" s="103">
        <v>0</v>
      </c>
      <c r="P54" s="103">
        <v>0</v>
      </c>
      <c r="Q54" s="103">
        <v>0</v>
      </c>
      <c r="R54" s="103">
        <v>0</v>
      </c>
      <c r="S54" s="103">
        <v>0</v>
      </c>
      <c r="T54" s="103">
        <v>0</v>
      </c>
      <c r="U54" s="103">
        <v>0</v>
      </c>
      <c r="V54" s="103">
        <v>0</v>
      </c>
      <c r="W54" s="103">
        <v>0</v>
      </c>
      <c r="X54" s="103">
        <v>0</v>
      </c>
      <c r="Y54" s="103">
        <v>0</v>
      </c>
      <c r="Z54" s="103">
        <v>0</v>
      </c>
      <c r="AA54" s="103">
        <v>0</v>
      </c>
      <c r="AB54" s="103">
        <v>0</v>
      </c>
      <c r="AD54" s="112">
        <f t="shared" si="10"/>
        <v>280</v>
      </c>
    </row>
    <row r="55" spans="5:30">
      <c r="E55" s="103" t="s">
        <v>2618</v>
      </c>
      <c r="F55" s="107" t="s">
        <v>2619</v>
      </c>
      <c r="G55" s="103" t="s">
        <v>2620</v>
      </c>
      <c r="H55" s="103">
        <v>0</v>
      </c>
      <c r="I55" s="103">
        <v>0</v>
      </c>
      <c r="J55" s="103">
        <v>0</v>
      </c>
      <c r="K55" s="103">
        <v>0</v>
      </c>
      <c r="L55" s="103">
        <v>0</v>
      </c>
      <c r="M55" s="103">
        <v>0</v>
      </c>
      <c r="N55" s="103">
        <v>0</v>
      </c>
      <c r="O55" s="103">
        <v>0</v>
      </c>
      <c r="P55" s="103">
        <v>0</v>
      </c>
      <c r="Q55" s="103">
        <v>0</v>
      </c>
      <c r="R55" s="103">
        <v>0</v>
      </c>
      <c r="S55" s="103">
        <v>0</v>
      </c>
      <c r="T55" s="103">
        <v>0</v>
      </c>
      <c r="U55" s="103">
        <v>0</v>
      </c>
      <c r="V55" s="103">
        <v>0</v>
      </c>
      <c r="W55" s="103">
        <v>0</v>
      </c>
      <c r="X55" s="103">
        <v>0</v>
      </c>
      <c r="Y55" s="103">
        <v>0</v>
      </c>
      <c r="Z55" s="103">
        <v>0</v>
      </c>
      <c r="AA55" s="103">
        <v>0</v>
      </c>
      <c r="AB55" s="103">
        <v>0</v>
      </c>
      <c r="AD55" s="112">
        <f t="shared" si="10"/>
        <v>355</v>
      </c>
    </row>
    <row r="56" spans="5:30">
      <c r="E56" s="103" t="s">
        <v>2618</v>
      </c>
      <c r="F56" s="107" t="s">
        <v>2619</v>
      </c>
      <c r="G56" s="103" t="s">
        <v>2620</v>
      </c>
      <c r="H56" s="103">
        <v>0</v>
      </c>
      <c r="I56" s="103">
        <v>0</v>
      </c>
      <c r="J56" s="103">
        <v>0</v>
      </c>
      <c r="K56" s="103">
        <v>0</v>
      </c>
      <c r="L56" s="103">
        <v>0</v>
      </c>
      <c r="M56" s="103">
        <v>0</v>
      </c>
      <c r="N56" s="103">
        <v>0</v>
      </c>
      <c r="O56" s="103">
        <v>0</v>
      </c>
      <c r="P56" s="103">
        <v>0</v>
      </c>
      <c r="Q56" s="103">
        <v>0</v>
      </c>
      <c r="R56" s="103">
        <v>0</v>
      </c>
      <c r="S56" s="103">
        <v>0</v>
      </c>
      <c r="T56" s="103">
        <v>0</v>
      </c>
      <c r="U56" s="103">
        <v>0</v>
      </c>
      <c r="V56" s="103">
        <v>0</v>
      </c>
      <c r="W56" s="103">
        <v>0</v>
      </c>
      <c r="X56" s="103">
        <v>0</v>
      </c>
      <c r="Y56" s="103">
        <v>0</v>
      </c>
      <c r="Z56" s="103">
        <v>0</v>
      </c>
      <c r="AA56" s="103">
        <v>0</v>
      </c>
      <c r="AB56" s="103">
        <v>0</v>
      </c>
      <c r="AD56" s="112">
        <f t="shared" si="10"/>
        <v>430</v>
      </c>
    </row>
    <row r="57" spans="5:6">
      <c r="E57" s="105"/>
      <c r="F57" s="108"/>
    </row>
    <row r="58" spans="5:30">
      <c r="E58" s="103" t="s">
        <v>2621</v>
      </c>
      <c r="F58" s="107" t="s">
        <v>2622</v>
      </c>
      <c r="G58" s="103" t="s">
        <v>2623</v>
      </c>
      <c r="H58" s="103">
        <v>0</v>
      </c>
      <c r="I58" s="103">
        <v>0</v>
      </c>
      <c r="J58" s="103">
        <v>0</v>
      </c>
      <c r="K58" s="103">
        <v>0</v>
      </c>
      <c r="L58" s="103">
        <v>0</v>
      </c>
      <c r="M58" s="103">
        <v>0</v>
      </c>
      <c r="N58" s="103">
        <v>0</v>
      </c>
      <c r="O58" s="103">
        <v>0</v>
      </c>
      <c r="P58" s="103">
        <v>0</v>
      </c>
      <c r="Q58" s="103">
        <v>0</v>
      </c>
      <c r="R58" s="103">
        <v>0</v>
      </c>
      <c r="S58" s="103">
        <v>0</v>
      </c>
      <c r="T58" s="103">
        <v>0</v>
      </c>
      <c r="U58" s="103">
        <v>0</v>
      </c>
      <c r="V58" s="103">
        <v>0</v>
      </c>
      <c r="W58" s="103">
        <v>0</v>
      </c>
      <c r="X58" s="103">
        <v>0</v>
      </c>
      <c r="Y58" s="103">
        <v>0</v>
      </c>
      <c r="Z58" s="103">
        <v>0</v>
      </c>
      <c r="AA58" s="103">
        <v>0</v>
      </c>
      <c r="AB58" s="103">
        <v>0</v>
      </c>
      <c r="AD58" s="112">
        <f>ROUND(武器!V76/60*30,0)</f>
        <v>145</v>
      </c>
    </row>
    <row r="59" spans="5:30">
      <c r="E59" s="103" t="s">
        <v>2621</v>
      </c>
      <c r="F59" s="107" t="s">
        <v>2622</v>
      </c>
      <c r="G59" s="103" t="s">
        <v>2623</v>
      </c>
      <c r="H59" s="103">
        <v>0</v>
      </c>
      <c r="I59" s="103">
        <v>0</v>
      </c>
      <c r="J59" s="103">
        <v>0</v>
      </c>
      <c r="K59" s="103">
        <v>0</v>
      </c>
      <c r="L59" s="103">
        <v>0</v>
      </c>
      <c r="M59" s="103">
        <v>0</v>
      </c>
      <c r="N59" s="103">
        <v>0</v>
      </c>
      <c r="O59" s="103">
        <v>0</v>
      </c>
      <c r="P59" s="103">
        <v>0</v>
      </c>
      <c r="Q59" s="103">
        <v>0</v>
      </c>
      <c r="R59" s="103">
        <v>0</v>
      </c>
      <c r="S59" s="103">
        <v>0</v>
      </c>
      <c r="T59" s="103">
        <v>0</v>
      </c>
      <c r="U59" s="103">
        <v>0</v>
      </c>
      <c r="V59" s="103">
        <v>0</v>
      </c>
      <c r="W59" s="103">
        <v>0</v>
      </c>
      <c r="X59" s="103">
        <v>0</v>
      </c>
      <c r="Y59" s="103">
        <v>0</v>
      </c>
      <c r="Z59" s="103">
        <v>0</v>
      </c>
      <c r="AA59" s="103">
        <v>0</v>
      </c>
      <c r="AB59" s="103">
        <v>0</v>
      </c>
      <c r="AD59" s="112">
        <f>ROUND(武器!V77/60*30,0)</f>
        <v>220</v>
      </c>
    </row>
    <row r="60" spans="5:30">
      <c r="E60" s="103" t="s">
        <v>2621</v>
      </c>
      <c r="F60" s="107" t="s">
        <v>2622</v>
      </c>
      <c r="G60" s="103" t="s">
        <v>2623</v>
      </c>
      <c r="H60" s="103">
        <v>0</v>
      </c>
      <c r="I60" s="103">
        <v>0</v>
      </c>
      <c r="J60" s="103">
        <v>0</v>
      </c>
      <c r="K60" s="103">
        <v>0</v>
      </c>
      <c r="L60" s="103">
        <v>0</v>
      </c>
      <c r="M60" s="103">
        <v>0</v>
      </c>
      <c r="N60" s="103">
        <v>0</v>
      </c>
      <c r="O60" s="103">
        <v>0</v>
      </c>
      <c r="P60" s="103">
        <v>0</v>
      </c>
      <c r="Q60" s="103">
        <v>0</v>
      </c>
      <c r="R60" s="103">
        <v>0</v>
      </c>
      <c r="S60" s="103">
        <v>0</v>
      </c>
      <c r="T60" s="103">
        <v>0</v>
      </c>
      <c r="U60" s="103">
        <v>0</v>
      </c>
      <c r="V60" s="103">
        <v>0</v>
      </c>
      <c r="W60" s="103">
        <v>0</v>
      </c>
      <c r="X60" s="103">
        <v>0</v>
      </c>
      <c r="Y60" s="103">
        <v>0</v>
      </c>
      <c r="Z60" s="103">
        <v>0</v>
      </c>
      <c r="AA60" s="103">
        <v>0</v>
      </c>
      <c r="AB60" s="103">
        <v>0</v>
      </c>
      <c r="AD60" s="112">
        <f>ROUND(武器!V78/60*30,0)</f>
        <v>295</v>
      </c>
    </row>
    <row r="61" spans="5:30">
      <c r="E61" s="103" t="s">
        <v>2621</v>
      </c>
      <c r="F61" s="107" t="s">
        <v>2622</v>
      </c>
      <c r="G61" s="103" t="s">
        <v>2623</v>
      </c>
      <c r="H61" s="103">
        <v>0</v>
      </c>
      <c r="I61" s="103">
        <v>0</v>
      </c>
      <c r="J61" s="103">
        <v>0</v>
      </c>
      <c r="K61" s="103">
        <v>0</v>
      </c>
      <c r="L61" s="103">
        <v>0</v>
      </c>
      <c r="M61" s="103">
        <v>0</v>
      </c>
      <c r="N61" s="103">
        <v>0</v>
      </c>
      <c r="O61" s="103">
        <v>0</v>
      </c>
      <c r="P61" s="103">
        <v>0</v>
      </c>
      <c r="Q61" s="103">
        <v>0</v>
      </c>
      <c r="R61" s="103">
        <v>0</v>
      </c>
      <c r="S61" s="103">
        <v>0</v>
      </c>
      <c r="T61" s="103">
        <v>0</v>
      </c>
      <c r="U61" s="103">
        <v>0</v>
      </c>
      <c r="V61" s="103">
        <v>0</v>
      </c>
      <c r="W61" s="103">
        <v>0</v>
      </c>
      <c r="X61" s="103">
        <v>0</v>
      </c>
      <c r="Y61" s="103">
        <v>0</v>
      </c>
      <c r="Z61" s="103">
        <v>0</v>
      </c>
      <c r="AA61" s="103">
        <v>0</v>
      </c>
      <c r="AB61" s="103">
        <v>0</v>
      </c>
      <c r="AD61" s="112">
        <f>ROUND(武器!V79/60*30,0)</f>
        <v>370</v>
      </c>
    </row>
    <row r="62" spans="5:30">
      <c r="E62" s="103" t="s">
        <v>2621</v>
      </c>
      <c r="F62" s="107" t="s">
        <v>2622</v>
      </c>
      <c r="G62" s="103" t="s">
        <v>2623</v>
      </c>
      <c r="H62" s="103">
        <v>0</v>
      </c>
      <c r="I62" s="103">
        <v>0</v>
      </c>
      <c r="J62" s="103">
        <v>0</v>
      </c>
      <c r="K62" s="103">
        <v>0</v>
      </c>
      <c r="L62" s="103">
        <v>0</v>
      </c>
      <c r="M62" s="103">
        <v>0</v>
      </c>
      <c r="N62" s="103">
        <v>0</v>
      </c>
      <c r="O62" s="103">
        <v>0</v>
      </c>
      <c r="P62" s="103">
        <v>0</v>
      </c>
      <c r="Q62" s="103">
        <v>0</v>
      </c>
      <c r="R62" s="103">
        <v>0</v>
      </c>
      <c r="S62" s="103">
        <v>0</v>
      </c>
      <c r="T62" s="103">
        <v>0</v>
      </c>
      <c r="U62" s="103">
        <v>0</v>
      </c>
      <c r="V62" s="103">
        <v>0</v>
      </c>
      <c r="W62" s="103">
        <v>0</v>
      </c>
      <c r="X62" s="103">
        <v>0</v>
      </c>
      <c r="Y62" s="103">
        <v>0</v>
      </c>
      <c r="Z62" s="103">
        <v>0</v>
      </c>
      <c r="AA62" s="103">
        <v>0</v>
      </c>
      <c r="AB62" s="103">
        <v>0</v>
      </c>
      <c r="AD62" s="112">
        <f>ROUND(武器!V80/60*30,0)</f>
        <v>445</v>
      </c>
    </row>
    <row r="63" spans="5:6">
      <c r="E63" s="105"/>
      <c r="F63" s="108"/>
    </row>
    <row r="64" spans="5:30">
      <c r="E64" s="103" t="s">
        <v>2624</v>
      </c>
      <c r="F64" s="107" t="s">
        <v>2625</v>
      </c>
      <c r="G64" s="103" t="s">
        <v>2626</v>
      </c>
      <c r="H64" s="103">
        <v>0</v>
      </c>
      <c r="I64" s="103">
        <v>0</v>
      </c>
      <c r="J64" s="103">
        <v>0</v>
      </c>
      <c r="K64" s="103">
        <v>0</v>
      </c>
      <c r="L64" s="103">
        <v>0</v>
      </c>
      <c r="M64" s="103">
        <v>0</v>
      </c>
      <c r="N64" s="103">
        <v>0</v>
      </c>
      <c r="O64" s="103">
        <v>0</v>
      </c>
      <c r="P64" s="103">
        <v>0</v>
      </c>
      <c r="Q64" s="103">
        <v>0</v>
      </c>
      <c r="R64" s="103">
        <v>0</v>
      </c>
      <c r="S64" s="103">
        <v>0</v>
      </c>
      <c r="T64" s="103">
        <v>0</v>
      </c>
      <c r="U64" s="103">
        <v>0</v>
      </c>
      <c r="V64" s="103">
        <v>0</v>
      </c>
      <c r="W64" s="103">
        <v>0</v>
      </c>
      <c r="X64" s="103">
        <v>0</v>
      </c>
      <c r="Y64" s="103">
        <v>0</v>
      </c>
      <c r="Z64" s="103">
        <v>0</v>
      </c>
      <c r="AA64" s="103">
        <v>0</v>
      </c>
      <c r="AB64" s="103">
        <v>0</v>
      </c>
      <c r="AD64" s="112">
        <f>AD58</f>
        <v>145</v>
      </c>
    </row>
    <row r="65" spans="5:30">
      <c r="E65" s="103" t="s">
        <v>2624</v>
      </c>
      <c r="F65" s="107" t="s">
        <v>2625</v>
      </c>
      <c r="G65" s="103" t="s">
        <v>2626</v>
      </c>
      <c r="H65" s="103">
        <v>0</v>
      </c>
      <c r="I65" s="103">
        <v>0</v>
      </c>
      <c r="J65" s="103">
        <v>0</v>
      </c>
      <c r="K65" s="103">
        <v>0</v>
      </c>
      <c r="L65" s="103">
        <v>0</v>
      </c>
      <c r="M65" s="103">
        <v>0</v>
      </c>
      <c r="N65" s="103">
        <v>0</v>
      </c>
      <c r="O65" s="103">
        <v>0</v>
      </c>
      <c r="P65" s="103">
        <v>0</v>
      </c>
      <c r="Q65" s="103">
        <v>0</v>
      </c>
      <c r="R65" s="103">
        <v>0</v>
      </c>
      <c r="S65" s="103">
        <v>0</v>
      </c>
      <c r="T65" s="103">
        <v>0</v>
      </c>
      <c r="U65" s="103">
        <v>0</v>
      </c>
      <c r="V65" s="103">
        <v>0</v>
      </c>
      <c r="W65" s="103">
        <v>0</v>
      </c>
      <c r="X65" s="103">
        <v>0</v>
      </c>
      <c r="Y65" s="103">
        <v>0</v>
      </c>
      <c r="Z65" s="103">
        <v>0</v>
      </c>
      <c r="AA65" s="103">
        <v>0</v>
      </c>
      <c r="AB65" s="103">
        <v>0</v>
      </c>
      <c r="AD65" s="112">
        <f t="shared" ref="AD65:AD68" si="11">AD59</f>
        <v>220</v>
      </c>
    </row>
    <row r="66" spans="5:30">
      <c r="E66" s="103" t="s">
        <v>2624</v>
      </c>
      <c r="F66" s="107" t="s">
        <v>2625</v>
      </c>
      <c r="G66" s="103" t="s">
        <v>2626</v>
      </c>
      <c r="H66" s="103">
        <v>0</v>
      </c>
      <c r="I66" s="103">
        <v>0</v>
      </c>
      <c r="J66" s="103">
        <v>0</v>
      </c>
      <c r="K66" s="103">
        <v>0</v>
      </c>
      <c r="L66" s="103">
        <v>0</v>
      </c>
      <c r="M66" s="103">
        <v>0</v>
      </c>
      <c r="N66" s="103">
        <v>0</v>
      </c>
      <c r="O66" s="103">
        <v>0</v>
      </c>
      <c r="P66" s="103">
        <v>0</v>
      </c>
      <c r="Q66" s="103">
        <v>0</v>
      </c>
      <c r="R66" s="103">
        <v>0</v>
      </c>
      <c r="S66" s="103">
        <v>0</v>
      </c>
      <c r="T66" s="103">
        <v>0</v>
      </c>
      <c r="U66" s="103">
        <v>0</v>
      </c>
      <c r="V66" s="103">
        <v>0</v>
      </c>
      <c r="W66" s="103">
        <v>0</v>
      </c>
      <c r="X66" s="103">
        <v>0</v>
      </c>
      <c r="Y66" s="103">
        <v>0</v>
      </c>
      <c r="Z66" s="103">
        <v>0</v>
      </c>
      <c r="AA66" s="103">
        <v>0</v>
      </c>
      <c r="AB66" s="103">
        <v>0</v>
      </c>
      <c r="AD66" s="112">
        <f t="shared" si="11"/>
        <v>295</v>
      </c>
    </row>
    <row r="67" spans="5:30">
      <c r="E67" s="103" t="s">
        <v>2624</v>
      </c>
      <c r="F67" s="107" t="s">
        <v>2625</v>
      </c>
      <c r="G67" s="103" t="s">
        <v>2626</v>
      </c>
      <c r="H67" s="103">
        <v>0</v>
      </c>
      <c r="I67" s="103">
        <v>0</v>
      </c>
      <c r="J67" s="103">
        <v>0</v>
      </c>
      <c r="K67" s="103">
        <v>0</v>
      </c>
      <c r="L67" s="103">
        <v>0</v>
      </c>
      <c r="M67" s="103">
        <v>0</v>
      </c>
      <c r="N67" s="103">
        <v>0</v>
      </c>
      <c r="O67" s="103">
        <v>0</v>
      </c>
      <c r="P67" s="103">
        <v>0</v>
      </c>
      <c r="Q67" s="103">
        <v>0</v>
      </c>
      <c r="R67" s="103">
        <v>0</v>
      </c>
      <c r="S67" s="103">
        <v>0</v>
      </c>
      <c r="T67" s="103">
        <v>0</v>
      </c>
      <c r="U67" s="103">
        <v>0</v>
      </c>
      <c r="V67" s="103">
        <v>0</v>
      </c>
      <c r="W67" s="103">
        <v>0</v>
      </c>
      <c r="X67" s="103">
        <v>0</v>
      </c>
      <c r="Y67" s="103">
        <v>0</v>
      </c>
      <c r="Z67" s="103">
        <v>0</v>
      </c>
      <c r="AA67" s="103">
        <v>0</v>
      </c>
      <c r="AB67" s="103">
        <v>0</v>
      </c>
      <c r="AD67" s="112">
        <f t="shared" si="11"/>
        <v>370</v>
      </c>
    </row>
    <row r="68" spans="5:30">
      <c r="E68" s="103" t="s">
        <v>2624</v>
      </c>
      <c r="F68" s="107" t="s">
        <v>2625</v>
      </c>
      <c r="G68" s="103" t="s">
        <v>2626</v>
      </c>
      <c r="H68" s="103">
        <v>0</v>
      </c>
      <c r="I68" s="103">
        <v>0</v>
      </c>
      <c r="J68" s="103">
        <v>0</v>
      </c>
      <c r="K68" s="103">
        <v>0</v>
      </c>
      <c r="L68" s="103">
        <v>0</v>
      </c>
      <c r="M68" s="103">
        <v>0</v>
      </c>
      <c r="N68" s="103">
        <v>0</v>
      </c>
      <c r="O68" s="103">
        <v>0</v>
      </c>
      <c r="P68" s="103">
        <v>0</v>
      </c>
      <c r="Q68" s="103">
        <v>0</v>
      </c>
      <c r="R68" s="103">
        <v>0</v>
      </c>
      <c r="S68" s="103">
        <v>0</v>
      </c>
      <c r="T68" s="103">
        <v>0</v>
      </c>
      <c r="U68" s="103">
        <v>0</v>
      </c>
      <c r="V68" s="103">
        <v>0</v>
      </c>
      <c r="W68" s="103">
        <v>0</v>
      </c>
      <c r="X68" s="103">
        <v>0</v>
      </c>
      <c r="Y68" s="103">
        <v>0</v>
      </c>
      <c r="Z68" s="103">
        <v>0</v>
      </c>
      <c r="AA68" s="103">
        <v>0</v>
      </c>
      <c r="AB68" s="103">
        <v>0</v>
      </c>
      <c r="AD68" s="112">
        <f t="shared" si="11"/>
        <v>445</v>
      </c>
    </row>
    <row r="69" spans="5:6">
      <c r="E69" s="105"/>
      <c r="F69" s="108"/>
    </row>
    <row r="70" spans="5:30">
      <c r="E70" s="103" t="s">
        <v>2627</v>
      </c>
      <c r="F70" s="107" t="s">
        <v>2628</v>
      </c>
      <c r="G70" s="103" t="s">
        <v>2629</v>
      </c>
      <c r="H70" s="103">
        <v>0</v>
      </c>
      <c r="I70" s="103">
        <v>0</v>
      </c>
      <c r="J70" s="103">
        <v>0</v>
      </c>
      <c r="K70" s="103">
        <v>0</v>
      </c>
      <c r="L70" s="103">
        <v>0</v>
      </c>
      <c r="M70" s="103">
        <v>0</v>
      </c>
      <c r="N70" s="103">
        <v>0</v>
      </c>
      <c r="O70" s="103">
        <v>0</v>
      </c>
      <c r="P70" s="103">
        <v>0</v>
      </c>
      <c r="Q70" s="103">
        <v>0</v>
      </c>
      <c r="R70" s="103">
        <v>0</v>
      </c>
      <c r="S70" s="103">
        <v>0</v>
      </c>
      <c r="T70" s="103">
        <v>0</v>
      </c>
      <c r="U70" s="103">
        <v>0</v>
      </c>
      <c r="V70" s="103">
        <v>0</v>
      </c>
      <c r="W70" s="103">
        <v>0</v>
      </c>
      <c r="X70" s="103">
        <v>0</v>
      </c>
      <c r="Y70" s="103">
        <v>0</v>
      </c>
      <c r="Z70" s="103">
        <v>0</v>
      </c>
      <c r="AA70" s="103">
        <v>0</v>
      </c>
      <c r="AB70" s="103">
        <v>0</v>
      </c>
      <c r="AD70" s="112">
        <f>AD64</f>
        <v>145</v>
      </c>
    </row>
    <row r="71" spans="5:30">
      <c r="E71" s="103" t="s">
        <v>2627</v>
      </c>
      <c r="F71" s="107" t="s">
        <v>2628</v>
      </c>
      <c r="G71" s="103" t="s">
        <v>2629</v>
      </c>
      <c r="H71" s="103">
        <v>0</v>
      </c>
      <c r="I71" s="103">
        <v>0</v>
      </c>
      <c r="J71" s="103">
        <v>0</v>
      </c>
      <c r="K71" s="103">
        <v>0</v>
      </c>
      <c r="L71" s="103">
        <v>0</v>
      </c>
      <c r="M71" s="103">
        <v>0</v>
      </c>
      <c r="N71" s="103">
        <v>0</v>
      </c>
      <c r="O71" s="103">
        <v>0</v>
      </c>
      <c r="P71" s="103">
        <v>0</v>
      </c>
      <c r="Q71" s="103">
        <v>0</v>
      </c>
      <c r="R71" s="103">
        <v>0</v>
      </c>
      <c r="S71" s="103">
        <v>0</v>
      </c>
      <c r="T71" s="103">
        <v>0</v>
      </c>
      <c r="U71" s="103">
        <v>0</v>
      </c>
      <c r="V71" s="103">
        <v>0</v>
      </c>
      <c r="W71" s="103">
        <v>0</v>
      </c>
      <c r="X71" s="103">
        <v>0</v>
      </c>
      <c r="Y71" s="103">
        <v>0</v>
      </c>
      <c r="Z71" s="103">
        <v>0</v>
      </c>
      <c r="AA71" s="103">
        <v>0</v>
      </c>
      <c r="AB71" s="103">
        <v>0</v>
      </c>
      <c r="AD71" s="112">
        <f t="shared" ref="AD71:AD74" si="12">AD65</f>
        <v>220</v>
      </c>
    </row>
    <row r="72" spans="5:30">
      <c r="E72" s="103" t="s">
        <v>2627</v>
      </c>
      <c r="F72" s="107" t="s">
        <v>2628</v>
      </c>
      <c r="G72" s="103" t="s">
        <v>2629</v>
      </c>
      <c r="H72" s="103">
        <v>0</v>
      </c>
      <c r="I72" s="103">
        <v>0</v>
      </c>
      <c r="J72" s="103">
        <v>0</v>
      </c>
      <c r="K72" s="103">
        <v>0</v>
      </c>
      <c r="L72" s="103">
        <v>0</v>
      </c>
      <c r="M72" s="103">
        <v>0</v>
      </c>
      <c r="N72" s="103">
        <v>0</v>
      </c>
      <c r="O72" s="103">
        <v>0</v>
      </c>
      <c r="P72" s="103">
        <v>0</v>
      </c>
      <c r="Q72" s="103">
        <v>0</v>
      </c>
      <c r="R72" s="103">
        <v>0</v>
      </c>
      <c r="S72" s="103">
        <v>0</v>
      </c>
      <c r="T72" s="103">
        <v>0</v>
      </c>
      <c r="U72" s="103">
        <v>0</v>
      </c>
      <c r="V72" s="103">
        <v>0</v>
      </c>
      <c r="W72" s="103">
        <v>0</v>
      </c>
      <c r="X72" s="103">
        <v>0</v>
      </c>
      <c r="Y72" s="103">
        <v>0</v>
      </c>
      <c r="Z72" s="103">
        <v>0</v>
      </c>
      <c r="AA72" s="103">
        <v>0</v>
      </c>
      <c r="AB72" s="103">
        <v>0</v>
      </c>
      <c r="AD72" s="112">
        <f t="shared" si="12"/>
        <v>295</v>
      </c>
    </row>
    <row r="73" spans="5:30">
      <c r="E73" s="103" t="s">
        <v>2627</v>
      </c>
      <c r="F73" s="107" t="s">
        <v>2628</v>
      </c>
      <c r="G73" s="103" t="s">
        <v>2629</v>
      </c>
      <c r="H73" s="103">
        <v>0</v>
      </c>
      <c r="I73" s="103">
        <v>0</v>
      </c>
      <c r="J73" s="103">
        <v>0</v>
      </c>
      <c r="K73" s="103">
        <v>0</v>
      </c>
      <c r="L73" s="103">
        <v>0</v>
      </c>
      <c r="M73" s="103">
        <v>0</v>
      </c>
      <c r="N73" s="103">
        <v>0</v>
      </c>
      <c r="O73" s="103">
        <v>0</v>
      </c>
      <c r="P73" s="103">
        <v>0</v>
      </c>
      <c r="Q73" s="103">
        <v>0</v>
      </c>
      <c r="R73" s="103">
        <v>0</v>
      </c>
      <c r="S73" s="103">
        <v>0</v>
      </c>
      <c r="T73" s="103">
        <v>0</v>
      </c>
      <c r="U73" s="103">
        <v>0</v>
      </c>
      <c r="V73" s="103">
        <v>0</v>
      </c>
      <c r="W73" s="103">
        <v>0</v>
      </c>
      <c r="X73" s="103">
        <v>0</v>
      </c>
      <c r="Y73" s="103">
        <v>0</v>
      </c>
      <c r="Z73" s="103">
        <v>0</v>
      </c>
      <c r="AA73" s="103">
        <v>0</v>
      </c>
      <c r="AB73" s="103">
        <v>0</v>
      </c>
      <c r="AD73" s="112">
        <f t="shared" si="12"/>
        <v>370</v>
      </c>
    </row>
    <row r="74" spans="5:30">
      <c r="E74" s="103" t="s">
        <v>2627</v>
      </c>
      <c r="F74" s="107" t="s">
        <v>2628</v>
      </c>
      <c r="G74" s="103" t="s">
        <v>2629</v>
      </c>
      <c r="H74" s="103">
        <v>0</v>
      </c>
      <c r="I74" s="103">
        <v>0</v>
      </c>
      <c r="J74" s="103">
        <v>0</v>
      </c>
      <c r="K74" s="103">
        <v>0</v>
      </c>
      <c r="L74" s="103">
        <v>0</v>
      </c>
      <c r="M74" s="103">
        <v>0</v>
      </c>
      <c r="N74" s="103">
        <v>0</v>
      </c>
      <c r="O74" s="103">
        <v>0</v>
      </c>
      <c r="P74" s="103">
        <v>0</v>
      </c>
      <c r="Q74" s="103">
        <v>0</v>
      </c>
      <c r="R74" s="103">
        <v>0</v>
      </c>
      <c r="S74" s="103">
        <v>0</v>
      </c>
      <c r="T74" s="103">
        <v>0</v>
      </c>
      <c r="U74" s="103">
        <v>0</v>
      </c>
      <c r="V74" s="103">
        <v>0</v>
      </c>
      <c r="W74" s="103">
        <v>0</v>
      </c>
      <c r="X74" s="103">
        <v>0</v>
      </c>
      <c r="Y74" s="103">
        <v>0</v>
      </c>
      <c r="Z74" s="103">
        <v>0</v>
      </c>
      <c r="AA74" s="103">
        <v>0</v>
      </c>
      <c r="AB74" s="103">
        <v>0</v>
      </c>
      <c r="AD74" s="112">
        <f t="shared" si="12"/>
        <v>445</v>
      </c>
    </row>
    <row r="75" spans="5:6">
      <c r="E75" s="113"/>
      <c r="F75" s="108"/>
    </row>
    <row r="76" spans="5:28">
      <c r="E76" s="103" t="s">
        <v>2630</v>
      </c>
      <c r="F76" s="107" t="s">
        <v>2631</v>
      </c>
      <c r="G76" s="103" t="s">
        <v>2632</v>
      </c>
      <c r="H76" s="103">
        <v>0</v>
      </c>
      <c r="I76" s="103">
        <v>0</v>
      </c>
      <c r="J76" s="103">
        <v>0</v>
      </c>
      <c r="K76" s="103">
        <v>0</v>
      </c>
      <c r="L76" s="103">
        <v>0</v>
      </c>
      <c r="M76" s="103">
        <v>0</v>
      </c>
      <c r="N76" s="103">
        <v>0</v>
      </c>
      <c r="O76" s="103">
        <v>0</v>
      </c>
      <c r="P76" s="103">
        <v>0</v>
      </c>
      <c r="Q76" s="103">
        <v>0</v>
      </c>
      <c r="R76" s="103">
        <v>0</v>
      </c>
      <c r="S76" s="103">
        <v>0</v>
      </c>
      <c r="T76" s="103">
        <v>0</v>
      </c>
      <c r="U76" s="103">
        <v>0</v>
      </c>
      <c r="V76" s="103">
        <v>0</v>
      </c>
      <c r="W76" s="103">
        <v>0</v>
      </c>
      <c r="X76" s="103">
        <v>0</v>
      </c>
      <c r="Y76" s="103">
        <v>0</v>
      </c>
      <c r="Z76" s="103">
        <v>0</v>
      </c>
      <c r="AA76" s="103">
        <v>0</v>
      </c>
      <c r="AB76" s="103">
        <v>0</v>
      </c>
    </row>
    <row r="77" spans="5:28">
      <c r="E77" s="103" t="s">
        <v>2630</v>
      </c>
      <c r="F77" s="107" t="s">
        <v>2631</v>
      </c>
      <c r="G77" s="103" t="s">
        <v>2632</v>
      </c>
      <c r="H77" s="103">
        <v>0</v>
      </c>
      <c r="I77" s="103">
        <v>0</v>
      </c>
      <c r="J77" s="103">
        <v>0</v>
      </c>
      <c r="K77" s="103">
        <v>0</v>
      </c>
      <c r="L77" s="103">
        <v>0</v>
      </c>
      <c r="M77" s="103">
        <v>0</v>
      </c>
      <c r="N77" s="103">
        <v>0</v>
      </c>
      <c r="O77" s="103">
        <v>0</v>
      </c>
      <c r="P77" s="103">
        <v>0</v>
      </c>
      <c r="Q77" s="103">
        <v>0</v>
      </c>
      <c r="R77" s="103">
        <v>0</v>
      </c>
      <c r="S77" s="103">
        <v>0</v>
      </c>
      <c r="T77" s="103">
        <v>0</v>
      </c>
      <c r="U77" s="103">
        <v>0</v>
      </c>
      <c r="V77" s="103">
        <v>0</v>
      </c>
      <c r="W77" s="103">
        <v>0</v>
      </c>
      <c r="X77" s="103">
        <v>0</v>
      </c>
      <c r="Y77" s="103">
        <v>0</v>
      </c>
      <c r="Z77" s="103">
        <v>0</v>
      </c>
      <c r="AA77" s="103">
        <v>0</v>
      </c>
      <c r="AB77" s="103">
        <v>0</v>
      </c>
    </row>
    <row r="78" spans="5:28">
      <c r="E78" s="103" t="s">
        <v>2630</v>
      </c>
      <c r="F78" s="107" t="s">
        <v>2631</v>
      </c>
      <c r="G78" s="103" t="s">
        <v>2632</v>
      </c>
      <c r="H78" s="103">
        <v>0</v>
      </c>
      <c r="I78" s="103">
        <v>0</v>
      </c>
      <c r="J78" s="103">
        <v>0</v>
      </c>
      <c r="K78" s="103">
        <v>0</v>
      </c>
      <c r="L78" s="103">
        <v>0</v>
      </c>
      <c r="M78" s="103">
        <v>0</v>
      </c>
      <c r="N78" s="103">
        <v>0</v>
      </c>
      <c r="O78" s="103">
        <v>0</v>
      </c>
      <c r="P78" s="103">
        <v>0</v>
      </c>
      <c r="Q78" s="103">
        <v>0</v>
      </c>
      <c r="R78" s="103">
        <v>0</v>
      </c>
      <c r="S78" s="103">
        <v>0</v>
      </c>
      <c r="T78" s="103">
        <v>0</v>
      </c>
      <c r="U78" s="103">
        <v>0</v>
      </c>
      <c r="V78" s="103">
        <v>0</v>
      </c>
      <c r="W78" s="103">
        <v>0</v>
      </c>
      <c r="X78" s="103">
        <v>0</v>
      </c>
      <c r="Y78" s="103">
        <v>0</v>
      </c>
      <c r="Z78" s="103">
        <v>0</v>
      </c>
      <c r="AA78" s="103">
        <v>0</v>
      </c>
      <c r="AB78" s="103">
        <v>0</v>
      </c>
    </row>
    <row r="79" spans="5:28">
      <c r="E79" s="103" t="s">
        <v>2630</v>
      </c>
      <c r="F79" s="107" t="s">
        <v>2631</v>
      </c>
      <c r="G79" s="103" t="s">
        <v>2632</v>
      </c>
      <c r="H79" s="103">
        <v>0</v>
      </c>
      <c r="I79" s="103">
        <v>0</v>
      </c>
      <c r="J79" s="103">
        <v>0</v>
      </c>
      <c r="K79" s="103">
        <v>0</v>
      </c>
      <c r="L79" s="103">
        <v>0</v>
      </c>
      <c r="M79" s="103">
        <v>0</v>
      </c>
      <c r="N79" s="103">
        <v>0</v>
      </c>
      <c r="O79" s="103">
        <v>0</v>
      </c>
      <c r="P79" s="103">
        <v>0</v>
      </c>
      <c r="Q79" s="103">
        <v>0</v>
      </c>
      <c r="R79" s="103">
        <v>0</v>
      </c>
      <c r="S79" s="103">
        <v>0</v>
      </c>
      <c r="T79" s="103">
        <v>0</v>
      </c>
      <c r="U79" s="103">
        <v>0</v>
      </c>
      <c r="V79" s="103">
        <v>0</v>
      </c>
      <c r="W79" s="103">
        <v>0</v>
      </c>
      <c r="X79" s="103">
        <v>0</v>
      </c>
      <c r="Y79" s="103">
        <v>0</v>
      </c>
      <c r="Z79" s="103">
        <v>0</v>
      </c>
      <c r="AA79" s="103">
        <v>0</v>
      </c>
      <c r="AB79" s="103">
        <v>0</v>
      </c>
    </row>
    <row r="80" spans="5:28">
      <c r="E80" s="103" t="s">
        <v>2630</v>
      </c>
      <c r="F80" s="107" t="s">
        <v>2631</v>
      </c>
      <c r="G80" s="103" t="s">
        <v>2632</v>
      </c>
      <c r="H80" s="103">
        <v>0</v>
      </c>
      <c r="I80" s="103">
        <v>0</v>
      </c>
      <c r="J80" s="103">
        <v>0</v>
      </c>
      <c r="K80" s="103">
        <v>0</v>
      </c>
      <c r="L80" s="103">
        <v>0</v>
      </c>
      <c r="M80" s="103">
        <v>0</v>
      </c>
      <c r="N80" s="103">
        <v>0</v>
      </c>
      <c r="O80" s="103">
        <v>0</v>
      </c>
      <c r="P80" s="103">
        <v>0</v>
      </c>
      <c r="Q80" s="103">
        <v>0</v>
      </c>
      <c r="R80" s="103">
        <v>0</v>
      </c>
      <c r="S80" s="103">
        <v>0</v>
      </c>
      <c r="T80" s="103">
        <v>0</v>
      </c>
      <c r="U80" s="103">
        <v>0</v>
      </c>
      <c r="V80" s="103">
        <v>0</v>
      </c>
      <c r="W80" s="103">
        <v>0</v>
      </c>
      <c r="X80" s="103">
        <v>0</v>
      </c>
      <c r="Y80" s="103">
        <v>0</v>
      </c>
      <c r="Z80" s="103">
        <v>0</v>
      </c>
      <c r="AA80" s="103">
        <v>0</v>
      </c>
      <c r="AB80" s="103">
        <v>0</v>
      </c>
    </row>
    <row r="81" spans="5:7">
      <c r="E81" s="105"/>
      <c r="F81" s="108"/>
      <c r="G81" s="105"/>
    </row>
    <row r="82" spans="5:28">
      <c r="E82" s="103" t="s">
        <v>2633</v>
      </c>
      <c r="F82" s="107" t="s">
        <v>2634</v>
      </c>
      <c r="G82" s="103" t="s">
        <v>2635</v>
      </c>
      <c r="H82" s="103">
        <v>0</v>
      </c>
      <c r="I82" s="103">
        <v>0</v>
      </c>
      <c r="J82" s="103">
        <v>0</v>
      </c>
      <c r="K82" s="103">
        <v>0</v>
      </c>
      <c r="L82" s="103">
        <v>0</v>
      </c>
      <c r="M82" s="103">
        <v>0</v>
      </c>
      <c r="N82" s="103">
        <v>0</v>
      </c>
      <c r="O82" s="103">
        <v>0</v>
      </c>
      <c r="P82" s="103">
        <v>0</v>
      </c>
      <c r="Q82" s="103">
        <v>0</v>
      </c>
      <c r="R82" s="103">
        <v>0</v>
      </c>
      <c r="S82" s="103">
        <v>0</v>
      </c>
      <c r="T82" s="103">
        <v>0</v>
      </c>
      <c r="U82" s="103">
        <v>0</v>
      </c>
      <c r="V82" s="103">
        <v>0</v>
      </c>
      <c r="W82" s="103">
        <v>0</v>
      </c>
      <c r="X82" s="103">
        <v>0</v>
      </c>
      <c r="Y82" s="103">
        <v>0</v>
      </c>
      <c r="Z82" s="103">
        <v>0</v>
      </c>
      <c r="AA82" s="103">
        <v>0</v>
      </c>
      <c r="AB82" s="103">
        <v>0</v>
      </c>
    </row>
    <row r="83" spans="5:28">
      <c r="E83" s="103" t="s">
        <v>2633</v>
      </c>
      <c r="F83" s="107" t="s">
        <v>2634</v>
      </c>
      <c r="G83" s="103" t="s">
        <v>2635</v>
      </c>
      <c r="H83" s="103">
        <v>0</v>
      </c>
      <c r="I83" s="103">
        <v>0</v>
      </c>
      <c r="J83" s="103">
        <v>0</v>
      </c>
      <c r="K83" s="103">
        <v>0</v>
      </c>
      <c r="L83" s="103">
        <v>0</v>
      </c>
      <c r="M83" s="103">
        <v>0</v>
      </c>
      <c r="N83" s="103">
        <v>0</v>
      </c>
      <c r="O83" s="103">
        <v>0</v>
      </c>
      <c r="P83" s="103">
        <v>0</v>
      </c>
      <c r="Q83" s="103">
        <v>0</v>
      </c>
      <c r="R83" s="103">
        <v>0</v>
      </c>
      <c r="S83" s="103">
        <v>0</v>
      </c>
      <c r="T83" s="103">
        <v>0</v>
      </c>
      <c r="U83" s="103">
        <v>0</v>
      </c>
      <c r="V83" s="103">
        <v>0</v>
      </c>
      <c r="W83" s="103">
        <v>0</v>
      </c>
      <c r="X83" s="103">
        <v>0</v>
      </c>
      <c r="Y83" s="103">
        <v>0</v>
      </c>
      <c r="Z83" s="103">
        <v>0</v>
      </c>
      <c r="AA83" s="103">
        <v>0</v>
      </c>
      <c r="AB83" s="103">
        <v>0</v>
      </c>
    </row>
    <row r="84" spans="5:28">
      <c r="E84" s="103" t="s">
        <v>2633</v>
      </c>
      <c r="F84" s="107" t="s">
        <v>2634</v>
      </c>
      <c r="G84" s="103" t="s">
        <v>2635</v>
      </c>
      <c r="H84" s="103">
        <v>0</v>
      </c>
      <c r="I84" s="103">
        <v>0</v>
      </c>
      <c r="J84" s="103">
        <v>0</v>
      </c>
      <c r="K84" s="103">
        <v>0</v>
      </c>
      <c r="L84" s="103">
        <v>0</v>
      </c>
      <c r="M84" s="103">
        <v>0</v>
      </c>
      <c r="N84" s="103">
        <v>0</v>
      </c>
      <c r="O84" s="103">
        <v>0</v>
      </c>
      <c r="P84" s="103">
        <v>0</v>
      </c>
      <c r="Q84" s="103">
        <v>0</v>
      </c>
      <c r="R84" s="103">
        <v>0</v>
      </c>
      <c r="S84" s="103">
        <v>0</v>
      </c>
      <c r="T84" s="103">
        <v>0</v>
      </c>
      <c r="U84" s="103">
        <v>0</v>
      </c>
      <c r="V84" s="103">
        <v>0</v>
      </c>
      <c r="W84" s="103">
        <v>0</v>
      </c>
      <c r="X84" s="103">
        <v>0</v>
      </c>
      <c r="Y84" s="103">
        <v>0</v>
      </c>
      <c r="Z84" s="103">
        <v>0</v>
      </c>
      <c r="AA84" s="103">
        <v>0</v>
      </c>
      <c r="AB84" s="103">
        <v>0</v>
      </c>
    </row>
    <row r="85" spans="5:28">
      <c r="E85" s="103" t="s">
        <v>2633</v>
      </c>
      <c r="F85" s="107" t="s">
        <v>2634</v>
      </c>
      <c r="G85" s="103" t="s">
        <v>2635</v>
      </c>
      <c r="H85" s="103">
        <v>0</v>
      </c>
      <c r="I85" s="103">
        <v>0</v>
      </c>
      <c r="J85" s="103">
        <v>0</v>
      </c>
      <c r="K85" s="103">
        <v>0</v>
      </c>
      <c r="L85" s="103">
        <v>0</v>
      </c>
      <c r="M85" s="103">
        <v>0</v>
      </c>
      <c r="N85" s="103">
        <v>0</v>
      </c>
      <c r="O85" s="103">
        <v>0</v>
      </c>
      <c r="P85" s="103">
        <v>0</v>
      </c>
      <c r="Q85" s="103">
        <v>0</v>
      </c>
      <c r="R85" s="103">
        <v>0</v>
      </c>
      <c r="S85" s="103">
        <v>0</v>
      </c>
      <c r="T85" s="103">
        <v>0</v>
      </c>
      <c r="U85" s="103">
        <v>0</v>
      </c>
      <c r="V85" s="103">
        <v>0</v>
      </c>
      <c r="W85" s="103">
        <v>0</v>
      </c>
      <c r="X85" s="103">
        <v>0</v>
      </c>
      <c r="Y85" s="103">
        <v>0</v>
      </c>
      <c r="Z85" s="103">
        <v>0</v>
      </c>
      <c r="AA85" s="103">
        <v>0</v>
      </c>
      <c r="AB85" s="103">
        <v>0</v>
      </c>
    </row>
    <row r="86" spans="5:28">
      <c r="E86" s="103" t="s">
        <v>2633</v>
      </c>
      <c r="F86" s="107" t="s">
        <v>2634</v>
      </c>
      <c r="G86" s="103" t="s">
        <v>2635</v>
      </c>
      <c r="H86" s="103">
        <v>0</v>
      </c>
      <c r="I86" s="103">
        <v>0</v>
      </c>
      <c r="J86" s="103">
        <v>0</v>
      </c>
      <c r="K86" s="103">
        <v>0</v>
      </c>
      <c r="L86" s="103">
        <v>0</v>
      </c>
      <c r="M86" s="103">
        <v>0</v>
      </c>
      <c r="N86" s="103">
        <v>0</v>
      </c>
      <c r="O86" s="103">
        <v>0</v>
      </c>
      <c r="P86" s="103">
        <v>0</v>
      </c>
      <c r="Q86" s="103">
        <v>0</v>
      </c>
      <c r="R86" s="103">
        <v>0</v>
      </c>
      <c r="S86" s="103">
        <v>0</v>
      </c>
      <c r="T86" s="103">
        <v>0</v>
      </c>
      <c r="U86" s="103">
        <v>0</v>
      </c>
      <c r="V86" s="103">
        <v>0</v>
      </c>
      <c r="W86" s="103">
        <v>0</v>
      </c>
      <c r="X86" s="103">
        <v>0</v>
      </c>
      <c r="Y86" s="103">
        <v>0</v>
      </c>
      <c r="Z86" s="103">
        <v>0</v>
      </c>
      <c r="AA86" s="103">
        <v>0</v>
      </c>
      <c r="AB86" s="103">
        <v>0</v>
      </c>
    </row>
    <row r="87" spans="5:6">
      <c r="E87" s="105"/>
      <c r="F87" s="108"/>
    </row>
    <row r="88" spans="5:28">
      <c r="E88" s="103" t="s">
        <v>2636</v>
      </c>
      <c r="F88" s="107" t="s">
        <v>2637</v>
      </c>
      <c r="G88" s="103" t="s">
        <v>2638</v>
      </c>
      <c r="H88" s="103">
        <v>0</v>
      </c>
      <c r="I88" s="103">
        <v>0</v>
      </c>
      <c r="J88" s="103">
        <v>0</v>
      </c>
      <c r="K88" s="103">
        <v>0</v>
      </c>
      <c r="L88" s="103">
        <v>0</v>
      </c>
      <c r="M88" s="103">
        <v>0</v>
      </c>
      <c r="N88" s="103">
        <v>0</v>
      </c>
      <c r="O88" s="103">
        <v>0</v>
      </c>
      <c r="P88" s="103">
        <v>0</v>
      </c>
      <c r="Q88" s="103">
        <v>0</v>
      </c>
      <c r="R88" s="103">
        <v>0</v>
      </c>
      <c r="S88" s="103">
        <v>0</v>
      </c>
      <c r="T88" s="103">
        <v>0</v>
      </c>
      <c r="U88" s="103">
        <v>0</v>
      </c>
      <c r="V88" s="103">
        <v>0</v>
      </c>
      <c r="W88" s="103">
        <v>0</v>
      </c>
      <c r="X88" s="103">
        <v>0</v>
      </c>
      <c r="Y88" s="103">
        <v>0</v>
      </c>
      <c r="Z88" s="103">
        <v>0</v>
      </c>
      <c r="AA88" s="103">
        <v>0</v>
      </c>
      <c r="AB88" s="103">
        <v>0</v>
      </c>
    </row>
    <row r="89" spans="5:28">
      <c r="E89" s="103" t="s">
        <v>2636</v>
      </c>
      <c r="F89" s="107" t="s">
        <v>2637</v>
      </c>
      <c r="G89" s="103" t="s">
        <v>2638</v>
      </c>
      <c r="H89" s="103">
        <v>0</v>
      </c>
      <c r="I89" s="103">
        <v>0</v>
      </c>
      <c r="J89" s="103">
        <v>0</v>
      </c>
      <c r="K89" s="103">
        <v>0</v>
      </c>
      <c r="L89" s="103">
        <v>0</v>
      </c>
      <c r="M89" s="103">
        <v>0</v>
      </c>
      <c r="N89" s="103">
        <v>0</v>
      </c>
      <c r="O89" s="103">
        <v>0</v>
      </c>
      <c r="P89" s="103">
        <v>0</v>
      </c>
      <c r="Q89" s="103">
        <v>0</v>
      </c>
      <c r="R89" s="103">
        <v>0</v>
      </c>
      <c r="S89" s="103">
        <v>0</v>
      </c>
      <c r="T89" s="103">
        <v>0</v>
      </c>
      <c r="U89" s="103">
        <v>0</v>
      </c>
      <c r="V89" s="103">
        <v>0</v>
      </c>
      <c r="W89" s="103">
        <v>0</v>
      </c>
      <c r="X89" s="103">
        <v>0</v>
      </c>
      <c r="Y89" s="103">
        <v>0</v>
      </c>
      <c r="Z89" s="103">
        <v>0</v>
      </c>
      <c r="AA89" s="103">
        <v>0</v>
      </c>
      <c r="AB89" s="103">
        <v>0</v>
      </c>
    </row>
    <row r="90" spans="5:28">
      <c r="E90" s="103" t="s">
        <v>2636</v>
      </c>
      <c r="F90" s="107" t="s">
        <v>2637</v>
      </c>
      <c r="G90" s="103" t="s">
        <v>2638</v>
      </c>
      <c r="H90" s="103">
        <v>0</v>
      </c>
      <c r="I90" s="103">
        <v>0</v>
      </c>
      <c r="J90" s="103">
        <v>0</v>
      </c>
      <c r="K90" s="103">
        <v>0</v>
      </c>
      <c r="L90" s="103">
        <v>0</v>
      </c>
      <c r="M90" s="103">
        <v>0</v>
      </c>
      <c r="N90" s="103">
        <v>0</v>
      </c>
      <c r="O90" s="103">
        <v>0</v>
      </c>
      <c r="P90" s="103">
        <v>0</v>
      </c>
      <c r="Q90" s="103">
        <v>0</v>
      </c>
      <c r="R90" s="103">
        <v>0</v>
      </c>
      <c r="S90" s="103">
        <v>0</v>
      </c>
      <c r="T90" s="103">
        <v>0</v>
      </c>
      <c r="U90" s="103">
        <v>0</v>
      </c>
      <c r="V90" s="103">
        <v>0</v>
      </c>
      <c r="W90" s="103">
        <v>0</v>
      </c>
      <c r="X90" s="103">
        <v>0</v>
      </c>
      <c r="Y90" s="103">
        <v>0</v>
      </c>
      <c r="Z90" s="103">
        <v>0</v>
      </c>
      <c r="AA90" s="103">
        <v>0</v>
      </c>
      <c r="AB90" s="103">
        <v>0</v>
      </c>
    </row>
    <row r="91" spans="5:28">
      <c r="E91" s="103" t="s">
        <v>2636</v>
      </c>
      <c r="F91" s="107" t="s">
        <v>2637</v>
      </c>
      <c r="G91" s="103" t="s">
        <v>2638</v>
      </c>
      <c r="H91" s="103">
        <v>0</v>
      </c>
      <c r="I91" s="103">
        <v>0</v>
      </c>
      <c r="J91" s="103">
        <v>0</v>
      </c>
      <c r="K91" s="103">
        <v>0</v>
      </c>
      <c r="L91" s="103">
        <v>0</v>
      </c>
      <c r="M91" s="103">
        <v>0</v>
      </c>
      <c r="N91" s="103">
        <v>0</v>
      </c>
      <c r="O91" s="103">
        <v>0</v>
      </c>
      <c r="P91" s="103">
        <v>0</v>
      </c>
      <c r="Q91" s="103">
        <v>0</v>
      </c>
      <c r="R91" s="103">
        <v>0</v>
      </c>
      <c r="S91" s="103">
        <v>0</v>
      </c>
      <c r="T91" s="103">
        <v>0</v>
      </c>
      <c r="U91" s="103">
        <v>0</v>
      </c>
      <c r="V91" s="103">
        <v>0</v>
      </c>
      <c r="W91" s="103">
        <v>0</v>
      </c>
      <c r="X91" s="103">
        <v>0</v>
      </c>
      <c r="Y91" s="103">
        <v>0</v>
      </c>
      <c r="Z91" s="103">
        <v>0</v>
      </c>
      <c r="AA91" s="103">
        <v>0</v>
      </c>
      <c r="AB91" s="103">
        <v>0</v>
      </c>
    </row>
    <row r="92" spans="5:28">
      <c r="E92" s="103" t="s">
        <v>2636</v>
      </c>
      <c r="F92" s="107" t="s">
        <v>2637</v>
      </c>
      <c r="G92" s="103" t="s">
        <v>2638</v>
      </c>
      <c r="H92" s="103">
        <v>0</v>
      </c>
      <c r="I92" s="103">
        <v>0</v>
      </c>
      <c r="J92" s="103">
        <v>0</v>
      </c>
      <c r="K92" s="103">
        <v>0</v>
      </c>
      <c r="L92" s="103">
        <v>0</v>
      </c>
      <c r="M92" s="103">
        <v>0</v>
      </c>
      <c r="N92" s="103">
        <v>0</v>
      </c>
      <c r="O92" s="103">
        <v>0</v>
      </c>
      <c r="P92" s="103">
        <v>0</v>
      </c>
      <c r="Q92" s="103">
        <v>0</v>
      </c>
      <c r="R92" s="103">
        <v>0</v>
      </c>
      <c r="S92" s="103">
        <v>0</v>
      </c>
      <c r="T92" s="103">
        <v>0</v>
      </c>
      <c r="U92" s="103">
        <v>0</v>
      </c>
      <c r="V92" s="103">
        <v>0</v>
      </c>
      <c r="W92" s="103">
        <v>0</v>
      </c>
      <c r="X92" s="103">
        <v>0</v>
      </c>
      <c r="Y92" s="103">
        <v>0</v>
      </c>
      <c r="Z92" s="103">
        <v>0</v>
      </c>
      <c r="AA92" s="103">
        <v>0</v>
      </c>
      <c r="AB92" s="103">
        <v>0</v>
      </c>
    </row>
    <row r="93" spans="5:6">
      <c r="E93" s="105"/>
      <c r="F93" s="108"/>
    </row>
    <row r="94" spans="5:28">
      <c r="E94" s="103" t="s">
        <v>2639</v>
      </c>
      <c r="F94" s="107" t="s">
        <v>2640</v>
      </c>
      <c r="G94" s="103" t="s">
        <v>2641</v>
      </c>
      <c r="H94" s="103">
        <v>0</v>
      </c>
      <c r="I94" s="103">
        <v>0</v>
      </c>
      <c r="J94" s="103">
        <v>0</v>
      </c>
      <c r="K94" s="103">
        <v>0</v>
      </c>
      <c r="L94" s="103">
        <v>0</v>
      </c>
      <c r="M94" s="103">
        <v>0</v>
      </c>
      <c r="N94" s="103">
        <v>0</v>
      </c>
      <c r="O94" s="103">
        <v>0</v>
      </c>
      <c r="P94" s="103">
        <v>0</v>
      </c>
      <c r="Q94" s="103">
        <v>0</v>
      </c>
      <c r="R94" s="103">
        <v>0</v>
      </c>
      <c r="S94" s="103">
        <v>0</v>
      </c>
      <c r="T94" s="103">
        <v>0</v>
      </c>
      <c r="U94" s="103">
        <v>0</v>
      </c>
      <c r="V94" s="103">
        <v>0</v>
      </c>
      <c r="W94" s="103">
        <v>0</v>
      </c>
      <c r="X94" s="103">
        <v>0</v>
      </c>
      <c r="Y94" s="103">
        <v>0</v>
      </c>
      <c r="Z94" s="103">
        <v>0</v>
      </c>
      <c r="AA94" s="103">
        <v>0</v>
      </c>
      <c r="AB94" s="103">
        <v>0</v>
      </c>
    </row>
    <row r="95" spans="5:28">
      <c r="E95" s="103" t="s">
        <v>2639</v>
      </c>
      <c r="F95" s="107" t="s">
        <v>2640</v>
      </c>
      <c r="G95" s="103" t="s">
        <v>2641</v>
      </c>
      <c r="H95" s="103">
        <v>0</v>
      </c>
      <c r="I95" s="103">
        <v>0</v>
      </c>
      <c r="J95" s="103">
        <v>0</v>
      </c>
      <c r="K95" s="103">
        <v>0</v>
      </c>
      <c r="L95" s="103">
        <v>0</v>
      </c>
      <c r="M95" s="103">
        <v>0</v>
      </c>
      <c r="N95" s="103">
        <v>0</v>
      </c>
      <c r="O95" s="103">
        <v>0</v>
      </c>
      <c r="P95" s="103">
        <v>0</v>
      </c>
      <c r="Q95" s="103">
        <v>0</v>
      </c>
      <c r="R95" s="103">
        <v>0</v>
      </c>
      <c r="S95" s="103">
        <v>0</v>
      </c>
      <c r="T95" s="103">
        <v>0</v>
      </c>
      <c r="U95" s="103">
        <v>0</v>
      </c>
      <c r="V95" s="103">
        <v>0</v>
      </c>
      <c r="W95" s="103">
        <v>0</v>
      </c>
      <c r="X95" s="103">
        <v>0</v>
      </c>
      <c r="Y95" s="103">
        <v>0</v>
      </c>
      <c r="Z95" s="103">
        <v>0</v>
      </c>
      <c r="AA95" s="103">
        <v>0</v>
      </c>
      <c r="AB95" s="103">
        <v>0</v>
      </c>
    </row>
    <row r="96" spans="5:28">
      <c r="E96" s="103" t="s">
        <v>2639</v>
      </c>
      <c r="F96" s="107" t="s">
        <v>2640</v>
      </c>
      <c r="G96" s="103" t="s">
        <v>2641</v>
      </c>
      <c r="H96" s="103">
        <v>0</v>
      </c>
      <c r="I96" s="103">
        <v>0</v>
      </c>
      <c r="J96" s="103">
        <v>0</v>
      </c>
      <c r="K96" s="103">
        <v>0</v>
      </c>
      <c r="L96" s="103">
        <v>0</v>
      </c>
      <c r="M96" s="103">
        <v>0</v>
      </c>
      <c r="N96" s="103">
        <v>0</v>
      </c>
      <c r="O96" s="103">
        <v>0</v>
      </c>
      <c r="P96" s="103">
        <v>0</v>
      </c>
      <c r="Q96" s="103">
        <v>0</v>
      </c>
      <c r="R96" s="103">
        <v>0</v>
      </c>
      <c r="S96" s="103">
        <v>0</v>
      </c>
      <c r="T96" s="103">
        <v>0</v>
      </c>
      <c r="U96" s="103">
        <v>0</v>
      </c>
      <c r="V96" s="103">
        <v>0</v>
      </c>
      <c r="W96" s="103">
        <v>0</v>
      </c>
      <c r="X96" s="103">
        <v>0</v>
      </c>
      <c r="Y96" s="103">
        <v>0</v>
      </c>
      <c r="Z96" s="103">
        <v>0</v>
      </c>
      <c r="AA96" s="103">
        <v>0</v>
      </c>
      <c r="AB96" s="103">
        <v>0</v>
      </c>
    </row>
    <row r="97" spans="5:28">
      <c r="E97" s="103" t="s">
        <v>2639</v>
      </c>
      <c r="F97" s="107" t="s">
        <v>2640</v>
      </c>
      <c r="G97" s="103" t="s">
        <v>2641</v>
      </c>
      <c r="H97" s="103">
        <v>0</v>
      </c>
      <c r="I97" s="103">
        <v>0</v>
      </c>
      <c r="J97" s="103">
        <v>0</v>
      </c>
      <c r="K97" s="103">
        <v>0</v>
      </c>
      <c r="L97" s="103">
        <v>0</v>
      </c>
      <c r="M97" s="103">
        <v>0</v>
      </c>
      <c r="N97" s="103">
        <v>0</v>
      </c>
      <c r="O97" s="103">
        <v>0</v>
      </c>
      <c r="P97" s="103">
        <v>0</v>
      </c>
      <c r="Q97" s="103">
        <v>0</v>
      </c>
      <c r="R97" s="103">
        <v>0</v>
      </c>
      <c r="S97" s="103">
        <v>0</v>
      </c>
      <c r="T97" s="103">
        <v>0</v>
      </c>
      <c r="U97" s="103">
        <v>0</v>
      </c>
      <c r="V97" s="103">
        <v>0</v>
      </c>
      <c r="W97" s="103">
        <v>0</v>
      </c>
      <c r="X97" s="103">
        <v>0</v>
      </c>
      <c r="Y97" s="103">
        <v>0</v>
      </c>
      <c r="Z97" s="103">
        <v>0</v>
      </c>
      <c r="AA97" s="103">
        <v>0</v>
      </c>
      <c r="AB97" s="103">
        <v>0</v>
      </c>
    </row>
    <row r="98" spans="5:28">
      <c r="E98" s="103" t="s">
        <v>2639</v>
      </c>
      <c r="F98" s="107" t="s">
        <v>2640</v>
      </c>
      <c r="G98" s="103" t="s">
        <v>2641</v>
      </c>
      <c r="H98" s="103">
        <v>0</v>
      </c>
      <c r="I98" s="103">
        <v>0</v>
      </c>
      <c r="J98" s="103">
        <v>0</v>
      </c>
      <c r="K98" s="103">
        <v>0</v>
      </c>
      <c r="L98" s="103">
        <v>0</v>
      </c>
      <c r="M98" s="103">
        <v>0</v>
      </c>
      <c r="N98" s="103">
        <v>0</v>
      </c>
      <c r="O98" s="103">
        <v>0</v>
      </c>
      <c r="P98" s="103">
        <v>0</v>
      </c>
      <c r="Q98" s="103">
        <v>0</v>
      </c>
      <c r="R98" s="103">
        <v>0</v>
      </c>
      <c r="S98" s="103">
        <v>0</v>
      </c>
      <c r="T98" s="103">
        <v>0</v>
      </c>
      <c r="U98" s="103">
        <v>0</v>
      </c>
      <c r="V98" s="103">
        <v>0</v>
      </c>
      <c r="W98" s="103">
        <v>0</v>
      </c>
      <c r="X98" s="103">
        <v>0</v>
      </c>
      <c r="Y98" s="103">
        <v>0</v>
      </c>
      <c r="Z98" s="103">
        <v>0</v>
      </c>
      <c r="AA98" s="103">
        <v>0</v>
      </c>
      <c r="AB98" s="103">
        <v>0</v>
      </c>
    </row>
    <row r="99" spans="5:6">
      <c r="E99" s="105"/>
      <c r="F99" s="108"/>
    </row>
    <row r="100" spans="5:28">
      <c r="E100" s="103" t="s">
        <v>2642</v>
      </c>
      <c r="F100" s="107" t="s">
        <v>2643</v>
      </c>
      <c r="G100" s="103" t="s">
        <v>2644</v>
      </c>
      <c r="H100" s="103">
        <v>0</v>
      </c>
      <c r="I100" s="103">
        <v>0</v>
      </c>
      <c r="J100" s="103">
        <v>0</v>
      </c>
      <c r="K100" s="103">
        <v>0</v>
      </c>
      <c r="L100" s="103">
        <v>0</v>
      </c>
      <c r="M100" s="103">
        <v>0</v>
      </c>
      <c r="N100" s="103">
        <v>0</v>
      </c>
      <c r="O100" s="103">
        <v>0</v>
      </c>
      <c r="P100" s="103">
        <v>0</v>
      </c>
      <c r="Q100" s="103">
        <v>0</v>
      </c>
      <c r="R100" s="103">
        <v>0</v>
      </c>
      <c r="S100" s="103">
        <v>0</v>
      </c>
      <c r="T100" s="103">
        <v>0</v>
      </c>
      <c r="U100" s="103">
        <v>0</v>
      </c>
      <c r="V100" s="103">
        <v>0</v>
      </c>
      <c r="W100" s="103">
        <v>0</v>
      </c>
      <c r="X100" s="103">
        <v>0</v>
      </c>
      <c r="Y100" s="103">
        <v>0</v>
      </c>
      <c r="Z100" s="103">
        <v>0</v>
      </c>
      <c r="AA100" s="103">
        <v>0</v>
      </c>
      <c r="AB100" s="103">
        <v>0</v>
      </c>
    </row>
    <row r="101" spans="5:28">
      <c r="E101" s="103" t="s">
        <v>2642</v>
      </c>
      <c r="F101" s="107" t="s">
        <v>2643</v>
      </c>
      <c r="G101" s="103" t="s">
        <v>2644</v>
      </c>
      <c r="H101" s="103">
        <v>0</v>
      </c>
      <c r="I101" s="103">
        <v>0</v>
      </c>
      <c r="J101" s="103">
        <v>0</v>
      </c>
      <c r="K101" s="103">
        <v>0</v>
      </c>
      <c r="L101" s="103">
        <v>0</v>
      </c>
      <c r="M101" s="103">
        <v>0</v>
      </c>
      <c r="N101" s="103">
        <v>0</v>
      </c>
      <c r="O101" s="103">
        <v>0</v>
      </c>
      <c r="P101" s="103">
        <v>0</v>
      </c>
      <c r="Q101" s="103">
        <v>0</v>
      </c>
      <c r="R101" s="103">
        <v>0</v>
      </c>
      <c r="S101" s="103">
        <v>0</v>
      </c>
      <c r="T101" s="103">
        <v>0</v>
      </c>
      <c r="U101" s="103">
        <v>0</v>
      </c>
      <c r="V101" s="103">
        <v>0</v>
      </c>
      <c r="W101" s="103">
        <v>0</v>
      </c>
      <c r="X101" s="103">
        <v>0</v>
      </c>
      <c r="Y101" s="103">
        <v>0</v>
      </c>
      <c r="Z101" s="103">
        <v>0</v>
      </c>
      <c r="AA101" s="103">
        <v>0</v>
      </c>
      <c r="AB101" s="103">
        <v>0</v>
      </c>
    </row>
    <row r="102" spans="5:28">
      <c r="E102" s="103" t="s">
        <v>2642</v>
      </c>
      <c r="F102" s="107" t="s">
        <v>2643</v>
      </c>
      <c r="G102" s="103" t="s">
        <v>2644</v>
      </c>
      <c r="H102" s="103">
        <v>0</v>
      </c>
      <c r="I102" s="103">
        <v>0</v>
      </c>
      <c r="J102" s="103">
        <v>0</v>
      </c>
      <c r="K102" s="103">
        <v>0</v>
      </c>
      <c r="L102" s="103">
        <v>0</v>
      </c>
      <c r="M102" s="103">
        <v>0</v>
      </c>
      <c r="N102" s="103">
        <v>0</v>
      </c>
      <c r="O102" s="103">
        <v>0</v>
      </c>
      <c r="P102" s="103">
        <v>0</v>
      </c>
      <c r="Q102" s="103">
        <v>0</v>
      </c>
      <c r="R102" s="103">
        <v>0</v>
      </c>
      <c r="S102" s="103">
        <v>0</v>
      </c>
      <c r="T102" s="103">
        <v>0</v>
      </c>
      <c r="U102" s="103">
        <v>0</v>
      </c>
      <c r="V102" s="103">
        <v>0</v>
      </c>
      <c r="W102" s="103">
        <v>0</v>
      </c>
      <c r="X102" s="103">
        <v>0</v>
      </c>
      <c r="Y102" s="103">
        <v>0</v>
      </c>
      <c r="Z102" s="103">
        <v>0</v>
      </c>
      <c r="AA102" s="103">
        <v>0</v>
      </c>
      <c r="AB102" s="103">
        <v>0</v>
      </c>
    </row>
    <row r="103" spans="5:28">
      <c r="E103" s="103" t="s">
        <v>2642</v>
      </c>
      <c r="F103" s="107" t="s">
        <v>2643</v>
      </c>
      <c r="G103" s="103" t="s">
        <v>2644</v>
      </c>
      <c r="H103" s="103">
        <v>0</v>
      </c>
      <c r="I103" s="103">
        <v>0</v>
      </c>
      <c r="J103" s="103">
        <v>0</v>
      </c>
      <c r="K103" s="103">
        <v>0</v>
      </c>
      <c r="L103" s="103">
        <v>0</v>
      </c>
      <c r="M103" s="103">
        <v>0</v>
      </c>
      <c r="N103" s="103">
        <v>0</v>
      </c>
      <c r="O103" s="103">
        <v>0</v>
      </c>
      <c r="P103" s="103">
        <v>0</v>
      </c>
      <c r="Q103" s="103">
        <v>0</v>
      </c>
      <c r="R103" s="103">
        <v>0</v>
      </c>
      <c r="S103" s="103">
        <v>0</v>
      </c>
      <c r="T103" s="103">
        <v>0</v>
      </c>
      <c r="U103" s="103">
        <v>0</v>
      </c>
      <c r="V103" s="103">
        <v>0</v>
      </c>
      <c r="W103" s="103">
        <v>0</v>
      </c>
      <c r="X103" s="103">
        <v>0</v>
      </c>
      <c r="Y103" s="103">
        <v>0</v>
      </c>
      <c r="Z103" s="103">
        <v>0</v>
      </c>
      <c r="AA103" s="103">
        <v>0</v>
      </c>
      <c r="AB103" s="103">
        <v>0</v>
      </c>
    </row>
    <row r="104" spans="5:28">
      <c r="E104" s="103" t="s">
        <v>2642</v>
      </c>
      <c r="F104" s="107" t="s">
        <v>2643</v>
      </c>
      <c r="G104" s="103" t="s">
        <v>2644</v>
      </c>
      <c r="H104" s="103">
        <v>0</v>
      </c>
      <c r="I104" s="103">
        <v>0</v>
      </c>
      <c r="J104" s="103">
        <v>0</v>
      </c>
      <c r="K104" s="103">
        <v>0</v>
      </c>
      <c r="L104" s="103">
        <v>0</v>
      </c>
      <c r="M104" s="103">
        <v>0</v>
      </c>
      <c r="N104" s="103">
        <v>0</v>
      </c>
      <c r="O104" s="103">
        <v>0</v>
      </c>
      <c r="P104" s="103">
        <v>0</v>
      </c>
      <c r="Q104" s="103">
        <v>0</v>
      </c>
      <c r="R104" s="103">
        <v>0</v>
      </c>
      <c r="S104" s="103">
        <v>0</v>
      </c>
      <c r="T104" s="103">
        <v>0</v>
      </c>
      <c r="U104" s="103">
        <v>0</v>
      </c>
      <c r="V104" s="103">
        <v>0</v>
      </c>
      <c r="W104" s="103">
        <v>0</v>
      </c>
      <c r="X104" s="103">
        <v>0</v>
      </c>
      <c r="Y104" s="103">
        <v>0</v>
      </c>
      <c r="Z104" s="103">
        <v>0</v>
      </c>
      <c r="AA104" s="103">
        <v>0</v>
      </c>
      <c r="AB104" s="103">
        <v>0</v>
      </c>
    </row>
    <row r="105" spans="5:6">
      <c r="E105" s="105"/>
      <c r="F105" s="108"/>
    </row>
    <row r="106" spans="5:28">
      <c r="E106" s="103" t="s">
        <v>2645</v>
      </c>
      <c r="F106" s="107" t="s">
        <v>2646</v>
      </c>
      <c r="G106" s="103" t="s">
        <v>2647</v>
      </c>
      <c r="H106" s="103">
        <v>0</v>
      </c>
      <c r="I106" s="103">
        <v>0</v>
      </c>
      <c r="J106" s="103">
        <v>0</v>
      </c>
      <c r="K106" s="103">
        <v>0</v>
      </c>
      <c r="L106" s="103">
        <v>0</v>
      </c>
      <c r="M106" s="103">
        <v>0</v>
      </c>
      <c r="N106" s="103">
        <v>0</v>
      </c>
      <c r="O106" s="103">
        <v>0</v>
      </c>
      <c r="P106" s="103">
        <v>0</v>
      </c>
      <c r="Q106" s="103">
        <v>0</v>
      </c>
      <c r="R106" s="103">
        <v>0</v>
      </c>
      <c r="S106" s="103">
        <v>0</v>
      </c>
      <c r="T106" s="103">
        <v>0</v>
      </c>
      <c r="U106" s="103">
        <v>0</v>
      </c>
      <c r="V106" s="103">
        <v>0</v>
      </c>
      <c r="W106" s="103">
        <v>0</v>
      </c>
      <c r="X106" s="103">
        <v>0</v>
      </c>
      <c r="Y106" s="103">
        <v>0</v>
      </c>
      <c r="Z106" s="103">
        <v>0</v>
      </c>
      <c r="AA106" s="103">
        <v>0</v>
      </c>
      <c r="AB106" s="103">
        <v>0</v>
      </c>
    </row>
    <row r="107" spans="5:28">
      <c r="E107" s="103" t="s">
        <v>2645</v>
      </c>
      <c r="F107" s="107" t="s">
        <v>2646</v>
      </c>
      <c r="G107" s="103" t="s">
        <v>2647</v>
      </c>
      <c r="H107" s="103">
        <v>0</v>
      </c>
      <c r="I107" s="103">
        <v>0</v>
      </c>
      <c r="J107" s="103">
        <v>0</v>
      </c>
      <c r="K107" s="103">
        <v>0</v>
      </c>
      <c r="L107" s="103">
        <v>0</v>
      </c>
      <c r="M107" s="103">
        <v>0</v>
      </c>
      <c r="N107" s="103">
        <v>0</v>
      </c>
      <c r="O107" s="103">
        <v>0</v>
      </c>
      <c r="P107" s="103">
        <v>0</v>
      </c>
      <c r="Q107" s="103">
        <v>0</v>
      </c>
      <c r="R107" s="103">
        <v>0</v>
      </c>
      <c r="S107" s="103">
        <v>0</v>
      </c>
      <c r="T107" s="103">
        <v>0</v>
      </c>
      <c r="U107" s="103">
        <v>0</v>
      </c>
      <c r="V107" s="103">
        <v>0</v>
      </c>
      <c r="W107" s="103">
        <v>0</v>
      </c>
      <c r="X107" s="103">
        <v>0</v>
      </c>
      <c r="Y107" s="103">
        <v>0</v>
      </c>
      <c r="Z107" s="103">
        <v>0</v>
      </c>
      <c r="AA107" s="103">
        <v>0</v>
      </c>
      <c r="AB107" s="103">
        <v>0</v>
      </c>
    </row>
    <row r="108" spans="5:28">
      <c r="E108" s="103" t="s">
        <v>2645</v>
      </c>
      <c r="F108" s="107" t="s">
        <v>2646</v>
      </c>
      <c r="G108" s="103" t="s">
        <v>2647</v>
      </c>
      <c r="H108" s="103">
        <v>0</v>
      </c>
      <c r="I108" s="103">
        <v>0</v>
      </c>
      <c r="J108" s="103">
        <v>0</v>
      </c>
      <c r="K108" s="103">
        <v>0</v>
      </c>
      <c r="L108" s="103">
        <v>0</v>
      </c>
      <c r="M108" s="103">
        <v>0</v>
      </c>
      <c r="N108" s="103">
        <v>0</v>
      </c>
      <c r="O108" s="103">
        <v>0</v>
      </c>
      <c r="P108" s="103">
        <v>0</v>
      </c>
      <c r="Q108" s="103">
        <v>0</v>
      </c>
      <c r="R108" s="103">
        <v>0</v>
      </c>
      <c r="S108" s="103">
        <v>0</v>
      </c>
      <c r="T108" s="103">
        <v>0</v>
      </c>
      <c r="U108" s="103">
        <v>0</v>
      </c>
      <c r="V108" s="103">
        <v>0</v>
      </c>
      <c r="W108" s="103">
        <v>0</v>
      </c>
      <c r="X108" s="103">
        <v>0</v>
      </c>
      <c r="Y108" s="103">
        <v>0</v>
      </c>
      <c r="Z108" s="103">
        <v>0</v>
      </c>
      <c r="AA108" s="103">
        <v>0</v>
      </c>
      <c r="AB108" s="103">
        <v>0</v>
      </c>
    </row>
    <row r="109" spans="5:28">
      <c r="E109" s="103" t="s">
        <v>2645</v>
      </c>
      <c r="F109" s="107" t="s">
        <v>2646</v>
      </c>
      <c r="G109" s="103" t="s">
        <v>2647</v>
      </c>
      <c r="H109" s="103">
        <v>0</v>
      </c>
      <c r="I109" s="103">
        <v>0</v>
      </c>
      <c r="J109" s="103">
        <v>0</v>
      </c>
      <c r="K109" s="103">
        <v>0</v>
      </c>
      <c r="L109" s="103">
        <v>0</v>
      </c>
      <c r="M109" s="103">
        <v>0</v>
      </c>
      <c r="N109" s="103">
        <v>0</v>
      </c>
      <c r="O109" s="103">
        <v>0</v>
      </c>
      <c r="P109" s="103">
        <v>0</v>
      </c>
      <c r="Q109" s="103">
        <v>0</v>
      </c>
      <c r="R109" s="103">
        <v>0</v>
      </c>
      <c r="S109" s="103">
        <v>0</v>
      </c>
      <c r="T109" s="103">
        <v>0</v>
      </c>
      <c r="U109" s="103">
        <v>0</v>
      </c>
      <c r="V109" s="103">
        <v>0</v>
      </c>
      <c r="W109" s="103">
        <v>0</v>
      </c>
      <c r="X109" s="103">
        <v>0</v>
      </c>
      <c r="Y109" s="103">
        <v>0</v>
      </c>
      <c r="Z109" s="103">
        <v>0</v>
      </c>
      <c r="AA109" s="103">
        <v>0</v>
      </c>
      <c r="AB109" s="103">
        <v>0</v>
      </c>
    </row>
    <row r="110" spans="5:28">
      <c r="E110" s="103" t="s">
        <v>2645</v>
      </c>
      <c r="F110" s="107" t="s">
        <v>2646</v>
      </c>
      <c r="G110" s="103" t="s">
        <v>2647</v>
      </c>
      <c r="H110" s="103">
        <v>0</v>
      </c>
      <c r="I110" s="103">
        <v>0</v>
      </c>
      <c r="J110" s="103">
        <v>0</v>
      </c>
      <c r="K110" s="103">
        <v>0</v>
      </c>
      <c r="L110" s="103">
        <v>0</v>
      </c>
      <c r="M110" s="103">
        <v>0</v>
      </c>
      <c r="N110" s="103">
        <v>0</v>
      </c>
      <c r="O110" s="103">
        <v>0</v>
      </c>
      <c r="P110" s="103">
        <v>0</v>
      </c>
      <c r="Q110" s="103">
        <v>0</v>
      </c>
      <c r="R110" s="103">
        <v>0</v>
      </c>
      <c r="S110" s="103">
        <v>0</v>
      </c>
      <c r="T110" s="103">
        <v>0</v>
      </c>
      <c r="U110" s="103">
        <v>0</v>
      </c>
      <c r="V110" s="103">
        <v>0</v>
      </c>
      <c r="W110" s="103">
        <v>0</v>
      </c>
      <c r="X110" s="103">
        <v>0</v>
      </c>
      <c r="Y110" s="103">
        <v>0</v>
      </c>
      <c r="Z110" s="103">
        <v>0</v>
      </c>
      <c r="AA110" s="103">
        <v>0</v>
      </c>
      <c r="AB110" s="103">
        <v>0</v>
      </c>
    </row>
    <row r="111" spans="5:6">
      <c r="E111" s="105"/>
      <c r="F111" s="108"/>
    </row>
    <row r="112" spans="5:28">
      <c r="E112" s="103" t="s">
        <v>2648</v>
      </c>
      <c r="F112" s="107" t="s">
        <v>2649</v>
      </c>
      <c r="G112" s="103" t="s">
        <v>2650</v>
      </c>
      <c r="H112" s="103">
        <v>0</v>
      </c>
      <c r="I112" s="103">
        <v>0</v>
      </c>
      <c r="J112" s="103">
        <v>0</v>
      </c>
      <c r="K112" s="103">
        <v>0</v>
      </c>
      <c r="L112" s="103">
        <v>0</v>
      </c>
      <c r="M112" s="103">
        <v>0</v>
      </c>
      <c r="N112" s="103">
        <v>0</v>
      </c>
      <c r="O112" s="103">
        <v>0</v>
      </c>
      <c r="P112" s="103">
        <v>0</v>
      </c>
      <c r="Q112" s="103">
        <v>0</v>
      </c>
      <c r="R112" s="103">
        <v>0</v>
      </c>
      <c r="S112" s="103">
        <v>0</v>
      </c>
      <c r="T112" s="103">
        <v>0</v>
      </c>
      <c r="U112" s="103">
        <v>0</v>
      </c>
      <c r="V112" s="103">
        <v>0</v>
      </c>
      <c r="W112" s="103">
        <v>0</v>
      </c>
      <c r="X112" s="103">
        <v>0</v>
      </c>
      <c r="Y112" s="103">
        <v>0</v>
      </c>
      <c r="Z112" s="103">
        <v>0</v>
      </c>
      <c r="AA112" s="103">
        <v>0</v>
      </c>
      <c r="AB112" s="103">
        <v>0</v>
      </c>
    </row>
    <row r="113" spans="5:28">
      <c r="E113" s="103" t="s">
        <v>2648</v>
      </c>
      <c r="F113" s="107" t="s">
        <v>2649</v>
      </c>
      <c r="G113" s="103" t="s">
        <v>2650</v>
      </c>
      <c r="H113" s="103">
        <v>0</v>
      </c>
      <c r="I113" s="103">
        <v>0</v>
      </c>
      <c r="J113" s="103">
        <v>0</v>
      </c>
      <c r="K113" s="103">
        <v>0</v>
      </c>
      <c r="L113" s="103">
        <v>0</v>
      </c>
      <c r="M113" s="103">
        <v>0</v>
      </c>
      <c r="N113" s="103">
        <v>0</v>
      </c>
      <c r="O113" s="103">
        <v>0</v>
      </c>
      <c r="P113" s="103">
        <v>0</v>
      </c>
      <c r="Q113" s="103">
        <v>0</v>
      </c>
      <c r="R113" s="103">
        <v>0</v>
      </c>
      <c r="S113" s="103">
        <v>0</v>
      </c>
      <c r="T113" s="103">
        <v>0</v>
      </c>
      <c r="U113" s="103">
        <v>0</v>
      </c>
      <c r="V113" s="103">
        <v>0</v>
      </c>
      <c r="W113" s="103">
        <v>0</v>
      </c>
      <c r="X113" s="103">
        <v>0</v>
      </c>
      <c r="Y113" s="103">
        <v>0</v>
      </c>
      <c r="Z113" s="103">
        <v>0</v>
      </c>
      <c r="AA113" s="103">
        <v>0</v>
      </c>
      <c r="AB113" s="103">
        <v>0</v>
      </c>
    </row>
    <row r="114" spans="5:28">
      <c r="E114" s="103" t="s">
        <v>2648</v>
      </c>
      <c r="F114" s="107" t="s">
        <v>2649</v>
      </c>
      <c r="G114" s="103" t="s">
        <v>2650</v>
      </c>
      <c r="H114" s="103">
        <v>0</v>
      </c>
      <c r="I114" s="103">
        <v>0</v>
      </c>
      <c r="J114" s="103">
        <v>0</v>
      </c>
      <c r="K114" s="103">
        <v>0</v>
      </c>
      <c r="L114" s="103">
        <v>0</v>
      </c>
      <c r="M114" s="103">
        <v>0</v>
      </c>
      <c r="N114" s="103">
        <v>0</v>
      </c>
      <c r="O114" s="103">
        <v>0</v>
      </c>
      <c r="P114" s="103">
        <v>0</v>
      </c>
      <c r="Q114" s="103">
        <v>0</v>
      </c>
      <c r="R114" s="103">
        <v>0</v>
      </c>
      <c r="S114" s="103">
        <v>0</v>
      </c>
      <c r="T114" s="103">
        <v>0</v>
      </c>
      <c r="U114" s="103">
        <v>0</v>
      </c>
      <c r="V114" s="103">
        <v>0</v>
      </c>
      <c r="W114" s="103">
        <v>0</v>
      </c>
      <c r="X114" s="103">
        <v>0</v>
      </c>
      <c r="Y114" s="103">
        <v>0</v>
      </c>
      <c r="Z114" s="103">
        <v>0</v>
      </c>
      <c r="AA114" s="103">
        <v>0</v>
      </c>
      <c r="AB114" s="103">
        <v>0</v>
      </c>
    </row>
    <row r="115" spans="5:28">
      <c r="E115" s="103" t="s">
        <v>2648</v>
      </c>
      <c r="F115" s="107" t="s">
        <v>2649</v>
      </c>
      <c r="G115" s="103" t="s">
        <v>2650</v>
      </c>
      <c r="H115" s="103">
        <v>0</v>
      </c>
      <c r="I115" s="103">
        <v>0</v>
      </c>
      <c r="J115" s="103">
        <v>0</v>
      </c>
      <c r="K115" s="103">
        <v>0</v>
      </c>
      <c r="L115" s="103">
        <v>0</v>
      </c>
      <c r="M115" s="103">
        <v>0</v>
      </c>
      <c r="N115" s="103">
        <v>0</v>
      </c>
      <c r="O115" s="103">
        <v>0</v>
      </c>
      <c r="P115" s="103">
        <v>0</v>
      </c>
      <c r="Q115" s="103">
        <v>0</v>
      </c>
      <c r="R115" s="103">
        <v>0</v>
      </c>
      <c r="S115" s="103">
        <v>0</v>
      </c>
      <c r="T115" s="103">
        <v>0</v>
      </c>
      <c r="U115" s="103">
        <v>0</v>
      </c>
      <c r="V115" s="103">
        <v>0</v>
      </c>
      <c r="W115" s="103">
        <v>0</v>
      </c>
      <c r="X115" s="103">
        <v>0</v>
      </c>
      <c r="Y115" s="103">
        <v>0</v>
      </c>
      <c r="Z115" s="103">
        <v>0</v>
      </c>
      <c r="AA115" s="103">
        <v>0</v>
      </c>
      <c r="AB115" s="103">
        <v>0</v>
      </c>
    </row>
    <row r="116" spans="5:28">
      <c r="E116" s="103" t="s">
        <v>2648</v>
      </c>
      <c r="F116" s="107" t="s">
        <v>2649</v>
      </c>
      <c r="G116" s="103" t="s">
        <v>2650</v>
      </c>
      <c r="H116" s="103">
        <v>0</v>
      </c>
      <c r="I116" s="103">
        <v>0</v>
      </c>
      <c r="J116" s="103">
        <v>0</v>
      </c>
      <c r="K116" s="103">
        <v>0</v>
      </c>
      <c r="L116" s="103">
        <v>0</v>
      </c>
      <c r="M116" s="103">
        <v>0</v>
      </c>
      <c r="N116" s="103">
        <v>0</v>
      </c>
      <c r="O116" s="103">
        <v>0</v>
      </c>
      <c r="P116" s="103">
        <v>0</v>
      </c>
      <c r="Q116" s="103">
        <v>0</v>
      </c>
      <c r="R116" s="103">
        <v>0</v>
      </c>
      <c r="S116" s="103">
        <v>0</v>
      </c>
      <c r="T116" s="103">
        <v>0</v>
      </c>
      <c r="U116" s="103">
        <v>0</v>
      </c>
      <c r="V116" s="103">
        <v>0</v>
      </c>
      <c r="W116" s="103">
        <v>0</v>
      </c>
      <c r="X116" s="103">
        <v>0</v>
      </c>
      <c r="Y116" s="103">
        <v>0</v>
      </c>
      <c r="Z116" s="103">
        <v>0</v>
      </c>
      <c r="AA116" s="103">
        <v>0</v>
      </c>
      <c r="AB116" s="103">
        <v>0</v>
      </c>
    </row>
    <row r="117" spans="5:6">
      <c r="E117" s="105"/>
      <c r="F117" s="108"/>
    </row>
    <row r="118" spans="5:28">
      <c r="E118" s="103" t="s">
        <v>2651</v>
      </c>
      <c r="F118" s="107" t="s">
        <v>2652</v>
      </c>
      <c r="G118" s="103" t="s">
        <v>2653</v>
      </c>
      <c r="H118" s="103">
        <v>0</v>
      </c>
      <c r="I118" s="103">
        <v>0</v>
      </c>
      <c r="J118" s="103">
        <v>0</v>
      </c>
      <c r="K118" s="103">
        <v>0</v>
      </c>
      <c r="L118" s="103">
        <v>0</v>
      </c>
      <c r="M118" s="103">
        <v>0</v>
      </c>
      <c r="N118" s="103">
        <v>0</v>
      </c>
      <c r="O118" s="103">
        <v>0</v>
      </c>
      <c r="P118" s="103">
        <v>0</v>
      </c>
      <c r="Q118" s="103">
        <v>0</v>
      </c>
      <c r="R118" s="103">
        <v>0</v>
      </c>
      <c r="S118" s="103">
        <v>0</v>
      </c>
      <c r="T118" s="103">
        <v>0</v>
      </c>
      <c r="U118" s="103">
        <v>0</v>
      </c>
      <c r="V118" s="103">
        <v>0</v>
      </c>
      <c r="W118" s="103">
        <v>0</v>
      </c>
      <c r="X118" s="103">
        <v>0</v>
      </c>
      <c r="Y118" s="103">
        <v>0</v>
      </c>
      <c r="Z118" s="103">
        <v>0</v>
      </c>
      <c r="AA118" s="103">
        <v>0</v>
      </c>
      <c r="AB118" s="103">
        <v>0</v>
      </c>
    </row>
    <row r="119" spans="5:28">
      <c r="E119" s="103" t="s">
        <v>2651</v>
      </c>
      <c r="F119" s="107" t="s">
        <v>2652</v>
      </c>
      <c r="G119" s="103" t="s">
        <v>2653</v>
      </c>
      <c r="H119" s="103">
        <v>0</v>
      </c>
      <c r="I119" s="103">
        <v>0</v>
      </c>
      <c r="J119" s="103">
        <v>0</v>
      </c>
      <c r="K119" s="103">
        <v>0</v>
      </c>
      <c r="L119" s="103">
        <v>0</v>
      </c>
      <c r="M119" s="103">
        <v>0</v>
      </c>
      <c r="N119" s="103">
        <v>0</v>
      </c>
      <c r="O119" s="103">
        <v>0</v>
      </c>
      <c r="P119" s="103">
        <v>0</v>
      </c>
      <c r="Q119" s="103">
        <v>0</v>
      </c>
      <c r="R119" s="103">
        <v>0</v>
      </c>
      <c r="S119" s="103">
        <v>0</v>
      </c>
      <c r="T119" s="103">
        <v>0</v>
      </c>
      <c r="U119" s="103">
        <v>0</v>
      </c>
      <c r="V119" s="103">
        <v>0</v>
      </c>
      <c r="W119" s="103">
        <v>0</v>
      </c>
      <c r="X119" s="103">
        <v>0</v>
      </c>
      <c r="Y119" s="103">
        <v>0</v>
      </c>
      <c r="Z119" s="103">
        <v>0</v>
      </c>
      <c r="AA119" s="103">
        <v>0</v>
      </c>
      <c r="AB119" s="103">
        <v>0</v>
      </c>
    </row>
    <row r="120" spans="5:28">
      <c r="E120" s="103" t="s">
        <v>2651</v>
      </c>
      <c r="F120" s="107" t="s">
        <v>2652</v>
      </c>
      <c r="G120" s="103" t="s">
        <v>2653</v>
      </c>
      <c r="H120" s="103">
        <v>0</v>
      </c>
      <c r="I120" s="103">
        <v>0</v>
      </c>
      <c r="J120" s="103">
        <v>0</v>
      </c>
      <c r="K120" s="103">
        <v>0</v>
      </c>
      <c r="L120" s="103">
        <v>0</v>
      </c>
      <c r="M120" s="103">
        <v>0</v>
      </c>
      <c r="N120" s="103">
        <v>0</v>
      </c>
      <c r="O120" s="103">
        <v>0</v>
      </c>
      <c r="P120" s="103">
        <v>0</v>
      </c>
      <c r="Q120" s="103">
        <v>0</v>
      </c>
      <c r="R120" s="103">
        <v>0</v>
      </c>
      <c r="S120" s="103">
        <v>0</v>
      </c>
      <c r="T120" s="103">
        <v>0</v>
      </c>
      <c r="U120" s="103">
        <v>0</v>
      </c>
      <c r="V120" s="103">
        <v>0</v>
      </c>
      <c r="W120" s="103">
        <v>0</v>
      </c>
      <c r="X120" s="103">
        <v>0</v>
      </c>
      <c r="Y120" s="103">
        <v>0</v>
      </c>
      <c r="Z120" s="103">
        <v>0</v>
      </c>
      <c r="AA120" s="103">
        <v>0</v>
      </c>
      <c r="AB120" s="103">
        <v>0</v>
      </c>
    </row>
    <row r="121" spans="5:28">
      <c r="E121" s="103" t="s">
        <v>2651</v>
      </c>
      <c r="F121" s="107" t="s">
        <v>2652</v>
      </c>
      <c r="G121" s="103" t="s">
        <v>2653</v>
      </c>
      <c r="H121" s="103">
        <v>0</v>
      </c>
      <c r="I121" s="103">
        <v>0</v>
      </c>
      <c r="J121" s="103">
        <v>0</v>
      </c>
      <c r="K121" s="103">
        <v>0</v>
      </c>
      <c r="L121" s="103">
        <v>0</v>
      </c>
      <c r="M121" s="103">
        <v>0</v>
      </c>
      <c r="N121" s="103">
        <v>0</v>
      </c>
      <c r="O121" s="103">
        <v>0</v>
      </c>
      <c r="P121" s="103">
        <v>0</v>
      </c>
      <c r="Q121" s="103">
        <v>0</v>
      </c>
      <c r="R121" s="103">
        <v>0</v>
      </c>
      <c r="S121" s="103">
        <v>0</v>
      </c>
      <c r="T121" s="103">
        <v>0</v>
      </c>
      <c r="U121" s="103">
        <v>0</v>
      </c>
      <c r="V121" s="103">
        <v>0</v>
      </c>
      <c r="W121" s="103">
        <v>0</v>
      </c>
      <c r="X121" s="103">
        <v>0</v>
      </c>
      <c r="Y121" s="103">
        <v>0</v>
      </c>
      <c r="Z121" s="103">
        <v>0</v>
      </c>
      <c r="AA121" s="103">
        <v>0</v>
      </c>
      <c r="AB121" s="103">
        <v>0</v>
      </c>
    </row>
    <row r="122" spans="5:28">
      <c r="E122" s="103" t="s">
        <v>2651</v>
      </c>
      <c r="F122" s="107" t="s">
        <v>2652</v>
      </c>
      <c r="G122" s="103" t="s">
        <v>2653</v>
      </c>
      <c r="H122" s="103">
        <v>0</v>
      </c>
      <c r="I122" s="103">
        <v>0</v>
      </c>
      <c r="J122" s="103">
        <v>0</v>
      </c>
      <c r="K122" s="103">
        <v>0</v>
      </c>
      <c r="L122" s="103">
        <v>0</v>
      </c>
      <c r="M122" s="103">
        <v>0</v>
      </c>
      <c r="N122" s="103">
        <v>0</v>
      </c>
      <c r="O122" s="103">
        <v>0</v>
      </c>
      <c r="P122" s="103">
        <v>0</v>
      </c>
      <c r="Q122" s="103">
        <v>0</v>
      </c>
      <c r="R122" s="103">
        <v>0</v>
      </c>
      <c r="S122" s="103">
        <v>0</v>
      </c>
      <c r="T122" s="103">
        <v>0</v>
      </c>
      <c r="U122" s="103">
        <v>0</v>
      </c>
      <c r="V122" s="103">
        <v>0</v>
      </c>
      <c r="W122" s="103">
        <v>0</v>
      </c>
      <c r="X122" s="103">
        <v>0</v>
      </c>
      <c r="Y122" s="103">
        <v>0</v>
      </c>
      <c r="Z122" s="103">
        <v>0</v>
      </c>
      <c r="AA122" s="103">
        <v>0</v>
      </c>
      <c r="AB122" s="103">
        <v>0</v>
      </c>
    </row>
    <row r="123" spans="5:6">
      <c r="E123" s="105"/>
      <c r="F123" s="108"/>
    </row>
    <row r="124" spans="5:28">
      <c r="E124" s="103" t="s">
        <v>2654</v>
      </c>
      <c r="F124" s="107" t="s">
        <v>2655</v>
      </c>
      <c r="G124" s="103" t="s">
        <v>2656</v>
      </c>
      <c r="H124" s="103">
        <v>0</v>
      </c>
      <c r="I124" s="103">
        <v>0</v>
      </c>
      <c r="J124" s="103">
        <v>0</v>
      </c>
      <c r="K124" s="103">
        <v>0</v>
      </c>
      <c r="L124" s="103">
        <v>0</v>
      </c>
      <c r="M124" s="103">
        <v>0</v>
      </c>
      <c r="N124" s="103">
        <v>0</v>
      </c>
      <c r="O124" s="103">
        <v>0</v>
      </c>
      <c r="P124" s="103">
        <v>0</v>
      </c>
      <c r="Q124" s="103">
        <v>0</v>
      </c>
      <c r="R124" s="103">
        <v>0</v>
      </c>
      <c r="S124" s="103">
        <v>0</v>
      </c>
      <c r="T124" s="103">
        <v>0</v>
      </c>
      <c r="U124" s="103">
        <v>0</v>
      </c>
      <c r="V124" s="103">
        <v>0</v>
      </c>
      <c r="W124" s="103">
        <v>0</v>
      </c>
      <c r="X124" s="103">
        <v>0</v>
      </c>
      <c r="Y124" s="103">
        <v>0</v>
      </c>
      <c r="Z124" s="103">
        <v>0</v>
      </c>
      <c r="AA124" s="103">
        <v>0</v>
      </c>
      <c r="AB124" s="103">
        <v>0</v>
      </c>
    </row>
    <row r="125" spans="5:28">
      <c r="E125" s="103" t="s">
        <v>2654</v>
      </c>
      <c r="F125" s="107" t="s">
        <v>2655</v>
      </c>
      <c r="G125" s="103" t="s">
        <v>2656</v>
      </c>
      <c r="H125" s="103">
        <v>0</v>
      </c>
      <c r="I125" s="103">
        <v>0</v>
      </c>
      <c r="J125" s="103">
        <v>0</v>
      </c>
      <c r="K125" s="103">
        <v>0</v>
      </c>
      <c r="L125" s="103">
        <v>0</v>
      </c>
      <c r="M125" s="103">
        <v>0</v>
      </c>
      <c r="N125" s="103">
        <v>0</v>
      </c>
      <c r="O125" s="103">
        <v>0</v>
      </c>
      <c r="P125" s="103">
        <v>0</v>
      </c>
      <c r="Q125" s="103">
        <v>0</v>
      </c>
      <c r="R125" s="103">
        <v>0</v>
      </c>
      <c r="S125" s="103">
        <v>0</v>
      </c>
      <c r="T125" s="103">
        <v>0</v>
      </c>
      <c r="U125" s="103">
        <v>0</v>
      </c>
      <c r="V125" s="103">
        <v>0</v>
      </c>
      <c r="W125" s="103">
        <v>0</v>
      </c>
      <c r="X125" s="103">
        <v>0</v>
      </c>
      <c r="Y125" s="103">
        <v>0</v>
      </c>
      <c r="Z125" s="103">
        <v>0</v>
      </c>
      <c r="AA125" s="103">
        <v>0</v>
      </c>
      <c r="AB125" s="103">
        <v>0</v>
      </c>
    </row>
    <row r="126" spans="5:28">
      <c r="E126" s="103" t="s">
        <v>2654</v>
      </c>
      <c r="F126" s="107" t="s">
        <v>2655</v>
      </c>
      <c r="G126" s="103" t="s">
        <v>2656</v>
      </c>
      <c r="H126" s="103">
        <v>0</v>
      </c>
      <c r="I126" s="103">
        <v>0</v>
      </c>
      <c r="J126" s="103">
        <v>0</v>
      </c>
      <c r="K126" s="103">
        <v>0</v>
      </c>
      <c r="L126" s="103">
        <v>0</v>
      </c>
      <c r="M126" s="103">
        <v>0</v>
      </c>
      <c r="N126" s="103">
        <v>0</v>
      </c>
      <c r="O126" s="103">
        <v>0</v>
      </c>
      <c r="P126" s="103">
        <v>0</v>
      </c>
      <c r="Q126" s="103">
        <v>0</v>
      </c>
      <c r="R126" s="103">
        <v>0</v>
      </c>
      <c r="S126" s="103">
        <v>0</v>
      </c>
      <c r="T126" s="103">
        <v>0</v>
      </c>
      <c r="U126" s="103">
        <v>0</v>
      </c>
      <c r="V126" s="103">
        <v>0</v>
      </c>
      <c r="W126" s="103">
        <v>0</v>
      </c>
      <c r="X126" s="103">
        <v>0</v>
      </c>
      <c r="Y126" s="103">
        <v>0</v>
      </c>
      <c r="Z126" s="103">
        <v>0</v>
      </c>
      <c r="AA126" s="103">
        <v>0</v>
      </c>
      <c r="AB126" s="103">
        <v>0</v>
      </c>
    </row>
    <row r="127" spans="5:28">
      <c r="E127" s="103" t="s">
        <v>2654</v>
      </c>
      <c r="F127" s="107" t="s">
        <v>2655</v>
      </c>
      <c r="G127" s="103" t="s">
        <v>2656</v>
      </c>
      <c r="H127" s="103">
        <v>0</v>
      </c>
      <c r="I127" s="103">
        <v>0</v>
      </c>
      <c r="J127" s="103">
        <v>0</v>
      </c>
      <c r="K127" s="103">
        <v>0</v>
      </c>
      <c r="L127" s="103">
        <v>0</v>
      </c>
      <c r="M127" s="103">
        <v>0</v>
      </c>
      <c r="N127" s="103">
        <v>0</v>
      </c>
      <c r="O127" s="103">
        <v>0</v>
      </c>
      <c r="P127" s="103">
        <v>0</v>
      </c>
      <c r="Q127" s="103">
        <v>0</v>
      </c>
      <c r="R127" s="103">
        <v>0</v>
      </c>
      <c r="S127" s="103">
        <v>0</v>
      </c>
      <c r="T127" s="103">
        <v>0</v>
      </c>
      <c r="U127" s="103">
        <v>0</v>
      </c>
      <c r="V127" s="103">
        <v>0</v>
      </c>
      <c r="W127" s="103">
        <v>0</v>
      </c>
      <c r="X127" s="103">
        <v>0</v>
      </c>
      <c r="Y127" s="103">
        <v>0</v>
      </c>
      <c r="Z127" s="103">
        <v>0</v>
      </c>
      <c r="AA127" s="103">
        <v>0</v>
      </c>
      <c r="AB127" s="103">
        <v>0</v>
      </c>
    </row>
    <row r="128" spans="5:28">
      <c r="E128" s="103" t="s">
        <v>2654</v>
      </c>
      <c r="F128" s="107" t="s">
        <v>2655</v>
      </c>
      <c r="G128" s="103" t="s">
        <v>2656</v>
      </c>
      <c r="H128" s="103">
        <v>0</v>
      </c>
      <c r="I128" s="103">
        <v>0</v>
      </c>
      <c r="J128" s="103">
        <v>0</v>
      </c>
      <c r="K128" s="103">
        <v>0</v>
      </c>
      <c r="L128" s="103">
        <v>0</v>
      </c>
      <c r="M128" s="103">
        <v>0</v>
      </c>
      <c r="N128" s="103">
        <v>0</v>
      </c>
      <c r="O128" s="103">
        <v>0</v>
      </c>
      <c r="P128" s="103">
        <v>0</v>
      </c>
      <c r="Q128" s="103">
        <v>0</v>
      </c>
      <c r="R128" s="103">
        <v>0</v>
      </c>
      <c r="S128" s="103">
        <v>0</v>
      </c>
      <c r="T128" s="103">
        <v>0</v>
      </c>
      <c r="U128" s="103">
        <v>0</v>
      </c>
      <c r="V128" s="103">
        <v>0</v>
      </c>
      <c r="W128" s="103">
        <v>0</v>
      </c>
      <c r="X128" s="103">
        <v>0</v>
      </c>
      <c r="Y128" s="103">
        <v>0</v>
      </c>
      <c r="Z128" s="103">
        <v>0</v>
      </c>
      <c r="AA128" s="103">
        <v>0</v>
      </c>
      <c r="AB128" s="103">
        <v>0</v>
      </c>
    </row>
    <row r="129" spans="5:6">
      <c r="E129" s="105"/>
      <c r="F129" s="108"/>
    </row>
    <row r="130" spans="5:28">
      <c r="E130" s="103" t="s">
        <v>2657</v>
      </c>
      <c r="F130" s="107" t="s">
        <v>2658</v>
      </c>
      <c r="G130" s="103" t="s">
        <v>2659</v>
      </c>
      <c r="H130" s="103">
        <v>0</v>
      </c>
      <c r="I130" s="103">
        <v>0</v>
      </c>
      <c r="J130" s="103">
        <v>0</v>
      </c>
      <c r="K130" s="103">
        <v>0</v>
      </c>
      <c r="L130" s="103">
        <v>0</v>
      </c>
      <c r="M130" s="103">
        <v>0</v>
      </c>
      <c r="N130" s="103">
        <v>0</v>
      </c>
      <c r="O130" s="103">
        <v>0</v>
      </c>
      <c r="P130" s="103">
        <v>0</v>
      </c>
      <c r="Q130" s="103">
        <v>0</v>
      </c>
      <c r="R130" s="103">
        <v>0</v>
      </c>
      <c r="S130" s="103">
        <v>0</v>
      </c>
      <c r="T130" s="103">
        <v>0</v>
      </c>
      <c r="U130" s="103">
        <v>0</v>
      </c>
      <c r="V130" s="103">
        <v>0</v>
      </c>
      <c r="W130" s="103">
        <v>0</v>
      </c>
      <c r="X130" s="103">
        <v>0</v>
      </c>
      <c r="Y130" s="103">
        <v>0</v>
      </c>
      <c r="Z130" s="103">
        <v>0</v>
      </c>
      <c r="AA130" s="103">
        <v>0</v>
      </c>
      <c r="AB130" s="103">
        <v>0</v>
      </c>
    </row>
    <row r="131" spans="5:28">
      <c r="E131" s="103" t="s">
        <v>2657</v>
      </c>
      <c r="F131" s="107" t="s">
        <v>2658</v>
      </c>
      <c r="G131" s="103" t="s">
        <v>2659</v>
      </c>
      <c r="H131" s="103">
        <v>0</v>
      </c>
      <c r="I131" s="103">
        <v>0</v>
      </c>
      <c r="J131" s="103">
        <v>0</v>
      </c>
      <c r="K131" s="103">
        <v>0</v>
      </c>
      <c r="L131" s="103">
        <v>0</v>
      </c>
      <c r="M131" s="103">
        <v>0</v>
      </c>
      <c r="N131" s="103">
        <v>0</v>
      </c>
      <c r="O131" s="103">
        <v>0</v>
      </c>
      <c r="P131" s="103">
        <v>0</v>
      </c>
      <c r="Q131" s="103">
        <v>0</v>
      </c>
      <c r="R131" s="103">
        <v>0</v>
      </c>
      <c r="S131" s="103">
        <v>0</v>
      </c>
      <c r="T131" s="103">
        <v>0</v>
      </c>
      <c r="U131" s="103">
        <v>0</v>
      </c>
      <c r="V131" s="103">
        <v>0</v>
      </c>
      <c r="W131" s="103">
        <v>0</v>
      </c>
      <c r="X131" s="103">
        <v>0</v>
      </c>
      <c r="Y131" s="103">
        <v>0</v>
      </c>
      <c r="Z131" s="103">
        <v>0</v>
      </c>
      <c r="AA131" s="103">
        <v>0</v>
      </c>
      <c r="AB131" s="103">
        <v>0</v>
      </c>
    </row>
    <row r="132" spans="5:28">
      <c r="E132" s="103" t="s">
        <v>2657</v>
      </c>
      <c r="F132" s="107" t="s">
        <v>2658</v>
      </c>
      <c r="G132" s="103" t="s">
        <v>2659</v>
      </c>
      <c r="H132" s="103">
        <v>0</v>
      </c>
      <c r="I132" s="103">
        <v>0</v>
      </c>
      <c r="J132" s="103">
        <v>0</v>
      </c>
      <c r="K132" s="103">
        <v>0</v>
      </c>
      <c r="L132" s="103">
        <v>0</v>
      </c>
      <c r="M132" s="103">
        <v>0</v>
      </c>
      <c r="N132" s="103">
        <v>0</v>
      </c>
      <c r="O132" s="103">
        <v>0</v>
      </c>
      <c r="P132" s="103">
        <v>0</v>
      </c>
      <c r="Q132" s="103">
        <v>0</v>
      </c>
      <c r="R132" s="103">
        <v>0</v>
      </c>
      <c r="S132" s="103">
        <v>0</v>
      </c>
      <c r="T132" s="103">
        <v>0</v>
      </c>
      <c r="U132" s="103">
        <v>0</v>
      </c>
      <c r="V132" s="103">
        <v>0</v>
      </c>
      <c r="W132" s="103">
        <v>0</v>
      </c>
      <c r="X132" s="103">
        <v>0</v>
      </c>
      <c r="Y132" s="103">
        <v>0</v>
      </c>
      <c r="Z132" s="103">
        <v>0</v>
      </c>
      <c r="AA132" s="103">
        <v>0</v>
      </c>
      <c r="AB132" s="103">
        <v>0</v>
      </c>
    </row>
    <row r="133" spans="5:28">
      <c r="E133" s="103" t="s">
        <v>2657</v>
      </c>
      <c r="F133" s="107" t="s">
        <v>2658</v>
      </c>
      <c r="G133" s="103" t="s">
        <v>2659</v>
      </c>
      <c r="H133" s="103">
        <v>0</v>
      </c>
      <c r="I133" s="103">
        <v>0</v>
      </c>
      <c r="J133" s="103">
        <v>0</v>
      </c>
      <c r="K133" s="103">
        <v>0</v>
      </c>
      <c r="L133" s="103">
        <v>0</v>
      </c>
      <c r="M133" s="103">
        <v>0</v>
      </c>
      <c r="N133" s="103">
        <v>0</v>
      </c>
      <c r="O133" s="103">
        <v>0</v>
      </c>
      <c r="P133" s="103">
        <v>0</v>
      </c>
      <c r="Q133" s="103">
        <v>0</v>
      </c>
      <c r="R133" s="103">
        <v>0</v>
      </c>
      <c r="S133" s="103">
        <v>0</v>
      </c>
      <c r="T133" s="103">
        <v>0</v>
      </c>
      <c r="U133" s="103">
        <v>0</v>
      </c>
      <c r="V133" s="103">
        <v>0</v>
      </c>
      <c r="W133" s="103">
        <v>0</v>
      </c>
      <c r="X133" s="103">
        <v>0</v>
      </c>
      <c r="Y133" s="103">
        <v>0</v>
      </c>
      <c r="Z133" s="103">
        <v>0</v>
      </c>
      <c r="AA133" s="103">
        <v>0</v>
      </c>
      <c r="AB133" s="103">
        <v>0</v>
      </c>
    </row>
    <row r="134" spans="5:28">
      <c r="E134" s="103" t="s">
        <v>2657</v>
      </c>
      <c r="F134" s="107" t="s">
        <v>2658</v>
      </c>
      <c r="G134" s="103" t="s">
        <v>2659</v>
      </c>
      <c r="H134" s="103">
        <v>0</v>
      </c>
      <c r="I134" s="103">
        <v>0</v>
      </c>
      <c r="J134" s="103">
        <v>0</v>
      </c>
      <c r="K134" s="103">
        <v>0</v>
      </c>
      <c r="L134" s="103">
        <v>0</v>
      </c>
      <c r="M134" s="103">
        <v>0</v>
      </c>
      <c r="N134" s="103">
        <v>0</v>
      </c>
      <c r="O134" s="103">
        <v>0</v>
      </c>
      <c r="P134" s="103">
        <v>0</v>
      </c>
      <c r="Q134" s="103">
        <v>0</v>
      </c>
      <c r="R134" s="103">
        <v>0</v>
      </c>
      <c r="S134" s="103">
        <v>0</v>
      </c>
      <c r="T134" s="103">
        <v>0</v>
      </c>
      <c r="U134" s="103">
        <v>0</v>
      </c>
      <c r="V134" s="103">
        <v>0</v>
      </c>
      <c r="W134" s="103">
        <v>0</v>
      </c>
      <c r="X134" s="103">
        <v>0</v>
      </c>
      <c r="Y134" s="103">
        <v>0</v>
      </c>
      <c r="Z134" s="103">
        <v>0</v>
      </c>
      <c r="AA134" s="103">
        <v>0</v>
      </c>
      <c r="AB134" s="103">
        <v>0</v>
      </c>
    </row>
    <row r="135" spans="5:6">
      <c r="E135" s="105"/>
      <c r="F135" s="108"/>
    </row>
    <row r="136" spans="5:28">
      <c r="E136" s="103" t="s">
        <v>2660</v>
      </c>
      <c r="F136" s="107" t="s">
        <v>2661</v>
      </c>
      <c r="G136" s="103" t="s">
        <v>2662</v>
      </c>
      <c r="H136" s="103">
        <v>0</v>
      </c>
      <c r="I136" s="103">
        <v>0</v>
      </c>
      <c r="J136" s="103">
        <v>0</v>
      </c>
      <c r="K136" s="103">
        <v>0</v>
      </c>
      <c r="L136" s="103">
        <v>0</v>
      </c>
      <c r="M136" s="103">
        <v>0</v>
      </c>
      <c r="N136" s="103">
        <v>0</v>
      </c>
      <c r="O136" s="103">
        <v>0</v>
      </c>
      <c r="P136" s="103">
        <v>0</v>
      </c>
      <c r="Q136" s="103">
        <v>0</v>
      </c>
      <c r="R136" s="103">
        <v>0</v>
      </c>
      <c r="S136" s="103">
        <v>0</v>
      </c>
      <c r="T136" s="103">
        <v>0</v>
      </c>
      <c r="U136" s="103">
        <v>0</v>
      </c>
      <c r="V136" s="103">
        <v>0</v>
      </c>
      <c r="W136" s="103">
        <v>0</v>
      </c>
      <c r="X136" s="103">
        <v>0</v>
      </c>
      <c r="Y136" s="103">
        <v>0</v>
      </c>
      <c r="Z136" s="103">
        <v>0</v>
      </c>
      <c r="AA136" s="103">
        <v>0</v>
      </c>
      <c r="AB136" s="103">
        <v>0</v>
      </c>
    </row>
    <row r="137" spans="5:28">
      <c r="E137" s="103" t="s">
        <v>2660</v>
      </c>
      <c r="F137" s="107" t="s">
        <v>2661</v>
      </c>
      <c r="G137" s="103" t="s">
        <v>2662</v>
      </c>
      <c r="H137" s="103">
        <v>0</v>
      </c>
      <c r="I137" s="103">
        <v>0</v>
      </c>
      <c r="J137" s="103">
        <v>0</v>
      </c>
      <c r="K137" s="103">
        <v>0</v>
      </c>
      <c r="L137" s="103">
        <v>0</v>
      </c>
      <c r="M137" s="103">
        <v>0</v>
      </c>
      <c r="N137" s="103">
        <v>0</v>
      </c>
      <c r="O137" s="103">
        <v>0</v>
      </c>
      <c r="P137" s="103">
        <v>0</v>
      </c>
      <c r="Q137" s="103">
        <v>0</v>
      </c>
      <c r="R137" s="103">
        <v>0</v>
      </c>
      <c r="S137" s="103">
        <v>0</v>
      </c>
      <c r="T137" s="103">
        <v>0</v>
      </c>
      <c r="U137" s="103">
        <v>0</v>
      </c>
      <c r="V137" s="103">
        <v>0</v>
      </c>
      <c r="W137" s="103">
        <v>0</v>
      </c>
      <c r="X137" s="103">
        <v>0</v>
      </c>
      <c r="Y137" s="103">
        <v>0</v>
      </c>
      <c r="Z137" s="103">
        <v>0</v>
      </c>
      <c r="AA137" s="103">
        <v>0</v>
      </c>
      <c r="AB137" s="103">
        <v>0</v>
      </c>
    </row>
    <row r="138" spans="5:28">
      <c r="E138" s="103" t="s">
        <v>2660</v>
      </c>
      <c r="F138" s="107" t="s">
        <v>2661</v>
      </c>
      <c r="G138" s="103" t="s">
        <v>2662</v>
      </c>
      <c r="H138" s="103">
        <v>0</v>
      </c>
      <c r="I138" s="103">
        <v>0</v>
      </c>
      <c r="J138" s="103">
        <v>0</v>
      </c>
      <c r="K138" s="103">
        <v>0</v>
      </c>
      <c r="L138" s="103">
        <v>0</v>
      </c>
      <c r="M138" s="103">
        <v>0</v>
      </c>
      <c r="N138" s="103">
        <v>0</v>
      </c>
      <c r="O138" s="103">
        <v>0</v>
      </c>
      <c r="P138" s="103">
        <v>0</v>
      </c>
      <c r="Q138" s="103">
        <v>0</v>
      </c>
      <c r="R138" s="103">
        <v>0</v>
      </c>
      <c r="S138" s="103">
        <v>0</v>
      </c>
      <c r="T138" s="103">
        <v>0</v>
      </c>
      <c r="U138" s="103">
        <v>0</v>
      </c>
      <c r="V138" s="103">
        <v>0</v>
      </c>
      <c r="W138" s="103">
        <v>0</v>
      </c>
      <c r="X138" s="103">
        <v>0</v>
      </c>
      <c r="Y138" s="103">
        <v>0</v>
      </c>
      <c r="Z138" s="103">
        <v>0</v>
      </c>
      <c r="AA138" s="103">
        <v>0</v>
      </c>
      <c r="AB138" s="103">
        <v>0</v>
      </c>
    </row>
    <row r="139" spans="5:28">
      <c r="E139" s="103" t="s">
        <v>2660</v>
      </c>
      <c r="F139" s="107" t="s">
        <v>2661</v>
      </c>
      <c r="G139" s="103" t="s">
        <v>2662</v>
      </c>
      <c r="H139" s="103">
        <v>0</v>
      </c>
      <c r="I139" s="103">
        <v>0</v>
      </c>
      <c r="J139" s="103">
        <v>0</v>
      </c>
      <c r="K139" s="103">
        <v>0</v>
      </c>
      <c r="L139" s="103">
        <v>0</v>
      </c>
      <c r="M139" s="103">
        <v>0</v>
      </c>
      <c r="N139" s="103">
        <v>0</v>
      </c>
      <c r="O139" s="103">
        <v>0</v>
      </c>
      <c r="P139" s="103">
        <v>0</v>
      </c>
      <c r="Q139" s="103">
        <v>0</v>
      </c>
      <c r="R139" s="103">
        <v>0</v>
      </c>
      <c r="S139" s="103">
        <v>0</v>
      </c>
      <c r="T139" s="103">
        <v>0</v>
      </c>
      <c r="U139" s="103">
        <v>0</v>
      </c>
      <c r="V139" s="103">
        <v>0</v>
      </c>
      <c r="W139" s="103">
        <v>0</v>
      </c>
      <c r="X139" s="103">
        <v>0</v>
      </c>
      <c r="Y139" s="103">
        <v>0</v>
      </c>
      <c r="Z139" s="103">
        <v>0</v>
      </c>
      <c r="AA139" s="103">
        <v>0</v>
      </c>
      <c r="AB139" s="103">
        <v>0</v>
      </c>
    </row>
    <row r="140" spans="5:28">
      <c r="E140" s="103" t="s">
        <v>2660</v>
      </c>
      <c r="F140" s="107" t="s">
        <v>2661</v>
      </c>
      <c r="G140" s="103" t="s">
        <v>2662</v>
      </c>
      <c r="H140" s="103">
        <v>0</v>
      </c>
      <c r="I140" s="103">
        <v>0</v>
      </c>
      <c r="J140" s="103">
        <v>0</v>
      </c>
      <c r="K140" s="103">
        <v>0</v>
      </c>
      <c r="L140" s="103">
        <v>0</v>
      </c>
      <c r="M140" s="103">
        <v>0</v>
      </c>
      <c r="N140" s="103">
        <v>0</v>
      </c>
      <c r="O140" s="103">
        <v>0</v>
      </c>
      <c r="P140" s="103">
        <v>0</v>
      </c>
      <c r="Q140" s="103">
        <v>0</v>
      </c>
      <c r="R140" s="103">
        <v>0</v>
      </c>
      <c r="S140" s="103">
        <v>0</v>
      </c>
      <c r="T140" s="103">
        <v>0</v>
      </c>
      <c r="U140" s="103">
        <v>0</v>
      </c>
      <c r="V140" s="103">
        <v>0</v>
      </c>
      <c r="W140" s="103">
        <v>0</v>
      </c>
      <c r="X140" s="103">
        <v>0</v>
      </c>
      <c r="Y140" s="103">
        <v>0</v>
      </c>
      <c r="Z140" s="103">
        <v>0</v>
      </c>
      <c r="AA140" s="103">
        <v>0</v>
      </c>
      <c r="AB140" s="103">
        <v>0</v>
      </c>
    </row>
    <row r="141" spans="5:6">
      <c r="E141" s="105"/>
      <c r="F141" s="108"/>
    </row>
    <row r="142" spans="5:28">
      <c r="E142" s="103" t="s">
        <v>2663</v>
      </c>
      <c r="F142" s="107" t="s">
        <v>2664</v>
      </c>
      <c r="G142" s="103" t="s">
        <v>2665</v>
      </c>
      <c r="H142" s="103">
        <v>0</v>
      </c>
      <c r="I142" s="103">
        <v>0</v>
      </c>
      <c r="J142" s="103">
        <v>0</v>
      </c>
      <c r="K142" s="103">
        <v>0</v>
      </c>
      <c r="L142" s="103">
        <v>0</v>
      </c>
      <c r="M142" s="103">
        <v>0</v>
      </c>
      <c r="N142" s="103">
        <v>0</v>
      </c>
      <c r="O142" s="103">
        <v>0</v>
      </c>
      <c r="P142" s="103">
        <v>0</v>
      </c>
      <c r="Q142" s="103">
        <v>0</v>
      </c>
      <c r="R142" s="103">
        <v>0</v>
      </c>
      <c r="S142" s="103">
        <v>0</v>
      </c>
      <c r="T142" s="103">
        <v>0</v>
      </c>
      <c r="U142" s="103">
        <v>0</v>
      </c>
      <c r="V142" s="103">
        <v>0</v>
      </c>
      <c r="W142" s="103">
        <v>0</v>
      </c>
      <c r="X142" s="103">
        <v>0</v>
      </c>
      <c r="Y142" s="103">
        <v>0</v>
      </c>
      <c r="Z142" s="103">
        <v>0</v>
      </c>
      <c r="AA142" s="103">
        <v>0</v>
      </c>
      <c r="AB142" s="103">
        <v>0</v>
      </c>
    </row>
    <row r="143" spans="5:28">
      <c r="E143" s="103" t="s">
        <v>2663</v>
      </c>
      <c r="F143" s="107" t="s">
        <v>2664</v>
      </c>
      <c r="G143" s="103" t="s">
        <v>2665</v>
      </c>
      <c r="H143" s="103">
        <v>0</v>
      </c>
      <c r="I143" s="103">
        <v>0</v>
      </c>
      <c r="J143" s="103">
        <v>0</v>
      </c>
      <c r="K143" s="103">
        <v>0</v>
      </c>
      <c r="L143" s="103">
        <v>0</v>
      </c>
      <c r="M143" s="103">
        <v>0</v>
      </c>
      <c r="N143" s="103">
        <v>0</v>
      </c>
      <c r="O143" s="103">
        <v>0</v>
      </c>
      <c r="P143" s="103">
        <v>0</v>
      </c>
      <c r="Q143" s="103">
        <v>0</v>
      </c>
      <c r="R143" s="103">
        <v>0</v>
      </c>
      <c r="S143" s="103">
        <v>0</v>
      </c>
      <c r="T143" s="103">
        <v>0</v>
      </c>
      <c r="U143" s="103">
        <v>0</v>
      </c>
      <c r="V143" s="103">
        <v>0</v>
      </c>
      <c r="W143" s="103">
        <v>0</v>
      </c>
      <c r="X143" s="103">
        <v>0</v>
      </c>
      <c r="Y143" s="103">
        <v>0</v>
      </c>
      <c r="Z143" s="103">
        <v>0</v>
      </c>
      <c r="AA143" s="103">
        <v>0</v>
      </c>
      <c r="AB143" s="103">
        <v>0</v>
      </c>
    </row>
    <row r="144" spans="5:28">
      <c r="E144" s="103" t="s">
        <v>2663</v>
      </c>
      <c r="F144" s="107" t="s">
        <v>2664</v>
      </c>
      <c r="G144" s="103" t="s">
        <v>2665</v>
      </c>
      <c r="H144" s="103">
        <v>0</v>
      </c>
      <c r="I144" s="103">
        <v>0</v>
      </c>
      <c r="J144" s="103">
        <v>0</v>
      </c>
      <c r="K144" s="103">
        <v>0</v>
      </c>
      <c r="L144" s="103">
        <v>0</v>
      </c>
      <c r="M144" s="103">
        <v>0</v>
      </c>
      <c r="N144" s="103">
        <v>0</v>
      </c>
      <c r="O144" s="103">
        <v>0</v>
      </c>
      <c r="P144" s="103">
        <v>0</v>
      </c>
      <c r="Q144" s="103">
        <v>0</v>
      </c>
      <c r="R144" s="103">
        <v>0</v>
      </c>
      <c r="S144" s="103">
        <v>0</v>
      </c>
      <c r="T144" s="103">
        <v>0</v>
      </c>
      <c r="U144" s="103">
        <v>0</v>
      </c>
      <c r="V144" s="103">
        <v>0</v>
      </c>
      <c r="W144" s="103">
        <v>0</v>
      </c>
      <c r="X144" s="103">
        <v>0</v>
      </c>
      <c r="Y144" s="103">
        <v>0</v>
      </c>
      <c r="Z144" s="103">
        <v>0</v>
      </c>
      <c r="AA144" s="103">
        <v>0</v>
      </c>
      <c r="AB144" s="103">
        <v>0</v>
      </c>
    </row>
    <row r="145" spans="5:28">
      <c r="E145" s="103" t="s">
        <v>2663</v>
      </c>
      <c r="F145" s="107" t="s">
        <v>2664</v>
      </c>
      <c r="G145" s="103" t="s">
        <v>2665</v>
      </c>
      <c r="H145" s="103">
        <v>0</v>
      </c>
      <c r="I145" s="103">
        <v>0</v>
      </c>
      <c r="J145" s="103">
        <v>0</v>
      </c>
      <c r="K145" s="103">
        <v>0</v>
      </c>
      <c r="L145" s="103">
        <v>0</v>
      </c>
      <c r="M145" s="103">
        <v>0</v>
      </c>
      <c r="N145" s="103">
        <v>0</v>
      </c>
      <c r="O145" s="103">
        <v>0</v>
      </c>
      <c r="P145" s="103">
        <v>0</v>
      </c>
      <c r="Q145" s="103">
        <v>0</v>
      </c>
      <c r="R145" s="103">
        <v>0</v>
      </c>
      <c r="S145" s="103">
        <v>0</v>
      </c>
      <c r="T145" s="103">
        <v>0</v>
      </c>
      <c r="U145" s="103">
        <v>0</v>
      </c>
      <c r="V145" s="103">
        <v>0</v>
      </c>
      <c r="W145" s="103">
        <v>0</v>
      </c>
      <c r="X145" s="103">
        <v>0</v>
      </c>
      <c r="Y145" s="103">
        <v>0</v>
      </c>
      <c r="Z145" s="103">
        <v>0</v>
      </c>
      <c r="AA145" s="103">
        <v>0</v>
      </c>
      <c r="AB145" s="103">
        <v>0</v>
      </c>
    </row>
    <row r="146" spans="5:28">
      <c r="E146" s="103" t="s">
        <v>2663</v>
      </c>
      <c r="F146" s="107" t="s">
        <v>2664</v>
      </c>
      <c r="G146" s="103" t="s">
        <v>2665</v>
      </c>
      <c r="H146" s="103">
        <v>0</v>
      </c>
      <c r="I146" s="103">
        <v>0</v>
      </c>
      <c r="J146" s="103">
        <v>0</v>
      </c>
      <c r="K146" s="103">
        <v>0</v>
      </c>
      <c r="L146" s="103">
        <v>0</v>
      </c>
      <c r="M146" s="103">
        <v>0</v>
      </c>
      <c r="N146" s="103">
        <v>0</v>
      </c>
      <c r="O146" s="103">
        <v>0</v>
      </c>
      <c r="P146" s="103">
        <v>0</v>
      </c>
      <c r="Q146" s="103">
        <v>0</v>
      </c>
      <c r="R146" s="103">
        <v>0</v>
      </c>
      <c r="S146" s="103">
        <v>0</v>
      </c>
      <c r="T146" s="103">
        <v>0</v>
      </c>
      <c r="U146" s="103">
        <v>0</v>
      </c>
      <c r="V146" s="103">
        <v>0</v>
      </c>
      <c r="W146" s="103">
        <v>0</v>
      </c>
      <c r="X146" s="103">
        <v>0</v>
      </c>
      <c r="Y146" s="103">
        <v>0</v>
      </c>
      <c r="Z146" s="103">
        <v>0</v>
      </c>
      <c r="AA146" s="103">
        <v>0</v>
      </c>
      <c r="AB146" s="103">
        <v>0</v>
      </c>
    </row>
    <row r="147" spans="5:6">
      <c r="E147" s="105"/>
      <c r="F147" s="108"/>
    </row>
    <row r="148" spans="5:28">
      <c r="E148" s="103" t="s">
        <v>2666</v>
      </c>
      <c r="F148" s="107" t="s">
        <v>2667</v>
      </c>
      <c r="G148" s="103" t="s">
        <v>2668</v>
      </c>
      <c r="H148" s="103">
        <v>0</v>
      </c>
      <c r="I148" s="103">
        <v>0</v>
      </c>
      <c r="J148" s="103">
        <v>0</v>
      </c>
      <c r="K148" s="103">
        <v>0</v>
      </c>
      <c r="L148" s="103">
        <v>0</v>
      </c>
      <c r="M148" s="103">
        <v>0</v>
      </c>
      <c r="N148" s="103">
        <v>0</v>
      </c>
      <c r="O148" s="103">
        <v>0</v>
      </c>
      <c r="P148" s="103">
        <v>0</v>
      </c>
      <c r="Q148" s="103">
        <v>0</v>
      </c>
      <c r="R148" s="103">
        <v>0</v>
      </c>
      <c r="S148" s="103">
        <v>0</v>
      </c>
      <c r="T148" s="103">
        <v>0</v>
      </c>
      <c r="U148" s="103">
        <v>0</v>
      </c>
      <c r="V148" s="103">
        <v>0</v>
      </c>
      <c r="W148" s="103">
        <v>0</v>
      </c>
      <c r="X148" s="103">
        <v>0</v>
      </c>
      <c r="Y148" s="103">
        <v>0</v>
      </c>
      <c r="Z148" s="103">
        <v>0</v>
      </c>
      <c r="AA148" s="103">
        <v>0</v>
      </c>
      <c r="AB148" s="103">
        <v>0</v>
      </c>
    </row>
    <row r="149" spans="5:28">
      <c r="E149" s="103" t="s">
        <v>2666</v>
      </c>
      <c r="F149" s="107" t="s">
        <v>2667</v>
      </c>
      <c r="G149" s="103" t="s">
        <v>2668</v>
      </c>
      <c r="H149" s="103">
        <v>0</v>
      </c>
      <c r="I149" s="103">
        <v>0</v>
      </c>
      <c r="J149" s="103">
        <v>0</v>
      </c>
      <c r="K149" s="103">
        <v>0</v>
      </c>
      <c r="L149" s="103">
        <v>0</v>
      </c>
      <c r="M149" s="103">
        <v>0</v>
      </c>
      <c r="N149" s="103">
        <v>0</v>
      </c>
      <c r="O149" s="103">
        <v>0</v>
      </c>
      <c r="P149" s="103">
        <v>0</v>
      </c>
      <c r="Q149" s="103">
        <v>0</v>
      </c>
      <c r="R149" s="103">
        <v>0</v>
      </c>
      <c r="S149" s="103">
        <v>0</v>
      </c>
      <c r="T149" s="103">
        <v>0</v>
      </c>
      <c r="U149" s="103">
        <v>0</v>
      </c>
      <c r="V149" s="103">
        <v>0</v>
      </c>
      <c r="W149" s="103">
        <v>0</v>
      </c>
      <c r="X149" s="103">
        <v>0</v>
      </c>
      <c r="Y149" s="103">
        <v>0</v>
      </c>
      <c r="Z149" s="103">
        <v>0</v>
      </c>
      <c r="AA149" s="103">
        <v>0</v>
      </c>
      <c r="AB149" s="103">
        <v>0</v>
      </c>
    </row>
    <row r="150" spans="5:28">
      <c r="E150" s="103" t="s">
        <v>2666</v>
      </c>
      <c r="F150" s="107" t="s">
        <v>2667</v>
      </c>
      <c r="G150" s="103" t="s">
        <v>2668</v>
      </c>
      <c r="H150" s="103">
        <v>0</v>
      </c>
      <c r="I150" s="103">
        <v>0</v>
      </c>
      <c r="J150" s="103">
        <v>0</v>
      </c>
      <c r="K150" s="103">
        <v>0</v>
      </c>
      <c r="L150" s="103">
        <v>0</v>
      </c>
      <c r="M150" s="103">
        <v>0</v>
      </c>
      <c r="N150" s="103">
        <v>0</v>
      </c>
      <c r="O150" s="103">
        <v>0</v>
      </c>
      <c r="P150" s="103">
        <v>0</v>
      </c>
      <c r="Q150" s="103">
        <v>0</v>
      </c>
      <c r="R150" s="103">
        <v>0</v>
      </c>
      <c r="S150" s="103">
        <v>0</v>
      </c>
      <c r="T150" s="103">
        <v>0</v>
      </c>
      <c r="U150" s="103">
        <v>0</v>
      </c>
      <c r="V150" s="103">
        <v>0</v>
      </c>
      <c r="W150" s="103">
        <v>0</v>
      </c>
      <c r="X150" s="103">
        <v>0</v>
      </c>
      <c r="Y150" s="103">
        <v>0</v>
      </c>
      <c r="Z150" s="103">
        <v>0</v>
      </c>
      <c r="AA150" s="103">
        <v>0</v>
      </c>
      <c r="AB150" s="103">
        <v>0</v>
      </c>
    </row>
    <row r="151" spans="5:28">
      <c r="E151" s="103" t="s">
        <v>2666</v>
      </c>
      <c r="F151" s="107" t="s">
        <v>2667</v>
      </c>
      <c r="G151" s="103" t="s">
        <v>2668</v>
      </c>
      <c r="H151" s="103">
        <v>0</v>
      </c>
      <c r="I151" s="103">
        <v>0</v>
      </c>
      <c r="J151" s="103">
        <v>0</v>
      </c>
      <c r="K151" s="103">
        <v>0</v>
      </c>
      <c r="L151" s="103">
        <v>0</v>
      </c>
      <c r="M151" s="103">
        <v>0</v>
      </c>
      <c r="N151" s="103">
        <v>0</v>
      </c>
      <c r="O151" s="103">
        <v>0</v>
      </c>
      <c r="P151" s="103">
        <v>0</v>
      </c>
      <c r="Q151" s="103">
        <v>0</v>
      </c>
      <c r="R151" s="103">
        <v>0</v>
      </c>
      <c r="S151" s="103">
        <v>0</v>
      </c>
      <c r="T151" s="103">
        <v>0</v>
      </c>
      <c r="U151" s="103">
        <v>0</v>
      </c>
      <c r="V151" s="103">
        <v>0</v>
      </c>
      <c r="W151" s="103">
        <v>0</v>
      </c>
      <c r="X151" s="103">
        <v>0</v>
      </c>
      <c r="Y151" s="103">
        <v>0</v>
      </c>
      <c r="Z151" s="103">
        <v>0</v>
      </c>
      <c r="AA151" s="103">
        <v>0</v>
      </c>
      <c r="AB151" s="103">
        <v>0</v>
      </c>
    </row>
    <row r="152" spans="5:28">
      <c r="E152" s="103" t="s">
        <v>2666</v>
      </c>
      <c r="F152" s="107" t="s">
        <v>2667</v>
      </c>
      <c r="G152" s="103" t="s">
        <v>2668</v>
      </c>
      <c r="H152" s="103">
        <v>0</v>
      </c>
      <c r="I152" s="103">
        <v>0</v>
      </c>
      <c r="J152" s="103">
        <v>0</v>
      </c>
      <c r="K152" s="103">
        <v>0</v>
      </c>
      <c r="L152" s="103">
        <v>0</v>
      </c>
      <c r="M152" s="103">
        <v>0</v>
      </c>
      <c r="N152" s="103">
        <v>0</v>
      </c>
      <c r="O152" s="103">
        <v>0</v>
      </c>
      <c r="P152" s="103">
        <v>0</v>
      </c>
      <c r="Q152" s="103">
        <v>0</v>
      </c>
      <c r="R152" s="103">
        <v>0</v>
      </c>
      <c r="S152" s="103">
        <v>0</v>
      </c>
      <c r="T152" s="103">
        <v>0</v>
      </c>
      <c r="U152" s="103">
        <v>0</v>
      </c>
      <c r="V152" s="103">
        <v>0</v>
      </c>
      <c r="W152" s="103">
        <v>0</v>
      </c>
      <c r="X152" s="103">
        <v>0</v>
      </c>
      <c r="Y152" s="103">
        <v>0</v>
      </c>
      <c r="Z152" s="103">
        <v>0</v>
      </c>
      <c r="AA152" s="103">
        <v>0</v>
      </c>
      <c r="AB152" s="103">
        <v>0</v>
      </c>
    </row>
    <row r="153" spans="5:7">
      <c r="E153" s="105"/>
      <c r="F153" s="114"/>
      <c r="G153" s="105"/>
    </row>
    <row r="154" spans="5:28">
      <c r="E154" s="103" t="s">
        <v>2669</v>
      </c>
      <c r="F154" s="107" t="s">
        <v>2670</v>
      </c>
      <c r="G154" s="103" t="s">
        <v>2671</v>
      </c>
      <c r="H154" s="103">
        <v>0</v>
      </c>
      <c r="I154" s="103">
        <v>0</v>
      </c>
      <c r="J154" s="103">
        <v>0</v>
      </c>
      <c r="K154" s="103">
        <v>0</v>
      </c>
      <c r="L154" s="103">
        <v>0</v>
      </c>
      <c r="M154" s="103">
        <v>0</v>
      </c>
      <c r="N154" s="103">
        <v>0</v>
      </c>
      <c r="O154" s="103">
        <v>0</v>
      </c>
      <c r="P154" s="103">
        <v>0</v>
      </c>
      <c r="Q154" s="103">
        <v>0</v>
      </c>
      <c r="R154" s="103">
        <v>0</v>
      </c>
      <c r="S154" s="103">
        <v>0</v>
      </c>
      <c r="T154" s="103">
        <v>0</v>
      </c>
      <c r="U154" s="103">
        <v>0</v>
      </c>
      <c r="V154" s="103">
        <v>0</v>
      </c>
      <c r="W154" s="103">
        <v>0</v>
      </c>
      <c r="X154" s="103">
        <v>0</v>
      </c>
      <c r="Y154" s="103">
        <v>0</v>
      </c>
      <c r="Z154" s="103">
        <v>0</v>
      </c>
      <c r="AA154" s="103">
        <v>0</v>
      </c>
      <c r="AB154" s="103">
        <v>0</v>
      </c>
    </row>
    <row r="155" spans="5:28">
      <c r="E155" s="103" t="s">
        <v>2669</v>
      </c>
      <c r="F155" s="107" t="s">
        <v>2670</v>
      </c>
      <c r="G155" s="103" t="s">
        <v>2671</v>
      </c>
      <c r="H155" s="103">
        <v>0</v>
      </c>
      <c r="I155" s="103">
        <v>0</v>
      </c>
      <c r="J155" s="103">
        <v>0</v>
      </c>
      <c r="K155" s="103">
        <v>0</v>
      </c>
      <c r="L155" s="103">
        <v>0</v>
      </c>
      <c r="M155" s="103">
        <v>0</v>
      </c>
      <c r="N155" s="103">
        <v>0</v>
      </c>
      <c r="O155" s="103">
        <v>0</v>
      </c>
      <c r="P155" s="103">
        <v>0</v>
      </c>
      <c r="Q155" s="103">
        <v>0</v>
      </c>
      <c r="R155" s="103">
        <v>0</v>
      </c>
      <c r="S155" s="103">
        <v>0</v>
      </c>
      <c r="T155" s="103">
        <v>0</v>
      </c>
      <c r="U155" s="103">
        <v>0</v>
      </c>
      <c r="V155" s="103">
        <v>0</v>
      </c>
      <c r="W155" s="103">
        <v>0</v>
      </c>
      <c r="X155" s="103">
        <v>0</v>
      </c>
      <c r="Y155" s="103">
        <v>0</v>
      </c>
      <c r="Z155" s="103">
        <v>0</v>
      </c>
      <c r="AA155" s="103">
        <v>0</v>
      </c>
      <c r="AB155" s="103">
        <v>0</v>
      </c>
    </row>
    <row r="156" spans="5:28">
      <c r="E156" s="103" t="s">
        <v>2669</v>
      </c>
      <c r="F156" s="107" t="s">
        <v>2670</v>
      </c>
      <c r="G156" s="103" t="s">
        <v>2671</v>
      </c>
      <c r="H156" s="103">
        <v>0</v>
      </c>
      <c r="I156" s="103">
        <v>0</v>
      </c>
      <c r="J156" s="103">
        <v>0</v>
      </c>
      <c r="K156" s="103">
        <v>0</v>
      </c>
      <c r="L156" s="103">
        <v>0</v>
      </c>
      <c r="M156" s="103">
        <v>0</v>
      </c>
      <c r="N156" s="103">
        <v>0</v>
      </c>
      <c r="O156" s="103">
        <v>0</v>
      </c>
      <c r="P156" s="103">
        <v>0</v>
      </c>
      <c r="Q156" s="103">
        <v>0</v>
      </c>
      <c r="R156" s="103">
        <v>0</v>
      </c>
      <c r="S156" s="103">
        <v>0</v>
      </c>
      <c r="T156" s="103">
        <v>0</v>
      </c>
      <c r="U156" s="103">
        <v>0</v>
      </c>
      <c r="V156" s="103">
        <v>0</v>
      </c>
      <c r="W156" s="103">
        <v>0</v>
      </c>
      <c r="X156" s="103">
        <v>0</v>
      </c>
      <c r="Y156" s="103">
        <v>0</v>
      </c>
      <c r="Z156" s="103">
        <v>0</v>
      </c>
      <c r="AA156" s="103">
        <v>0</v>
      </c>
      <c r="AB156" s="103">
        <v>0</v>
      </c>
    </row>
    <row r="157" spans="5:28">
      <c r="E157" s="103" t="s">
        <v>2669</v>
      </c>
      <c r="F157" s="107" t="s">
        <v>2670</v>
      </c>
      <c r="G157" s="103" t="s">
        <v>2671</v>
      </c>
      <c r="H157" s="103">
        <v>0</v>
      </c>
      <c r="I157" s="103">
        <v>0</v>
      </c>
      <c r="J157" s="103">
        <v>0</v>
      </c>
      <c r="K157" s="103">
        <v>0</v>
      </c>
      <c r="L157" s="103">
        <v>0</v>
      </c>
      <c r="M157" s="103">
        <v>0</v>
      </c>
      <c r="N157" s="103">
        <v>0</v>
      </c>
      <c r="O157" s="103">
        <v>0</v>
      </c>
      <c r="P157" s="103">
        <v>0</v>
      </c>
      <c r="Q157" s="103">
        <v>0</v>
      </c>
      <c r="R157" s="103">
        <v>0</v>
      </c>
      <c r="S157" s="103">
        <v>0</v>
      </c>
      <c r="T157" s="103">
        <v>0</v>
      </c>
      <c r="U157" s="103">
        <v>0</v>
      </c>
      <c r="V157" s="103">
        <v>0</v>
      </c>
      <c r="W157" s="103">
        <v>0</v>
      </c>
      <c r="X157" s="103">
        <v>0</v>
      </c>
      <c r="Y157" s="103">
        <v>0</v>
      </c>
      <c r="Z157" s="103">
        <v>0</v>
      </c>
      <c r="AA157" s="103">
        <v>0</v>
      </c>
      <c r="AB157" s="103">
        <v>0</v>
      </c>
    </row>
    <row r="158" spans="5:28">
      <c r="E158" s="103" t="s">
        <v>2669</v>
      </c>
      <c r="F158" s="107" t="s">
        <v>2670</v>
      </c>
      <c r="G158" s="103" t="s">
        <v>2671</v>
      </c>
      <c r="H158" s="103">
        <v>0</v>
      </c>
      <c r="I158" s="103">
        <v>0</v>
      </c>
      <c r="J158" s="103">
        <v>0</v>
      </c>
      <c r="K158" s="103">
        <v>0</v>
      </c>
      <c r="L158" s="103">
        <v>0</v>
      </c>
      <c r="M158" s="103">
        <v>0</v>
      </c>
      <c r="N158" s="103">
        <v>0</v>
      </c>
      <c r="O158" s="103">
        <v>0</v>
      </c>
      <c r="P158" s="103">
        <v>0</v>
      </c>
      <c r="Q158" s="103">
        <v>0</v>
      </c>
      <c r="R158" s="103">
        <v>0</v>
      </c>
      <c r="S158" s="103">
        <v>0</v>
      </c>
      <c r="T158" s="103">
        <v>0</v>
      </c>
      <c r="U158" s="103">
        <v>0</v>
      </c>
      <c r="V158" s="103">
        <v>0</v>
      </c>
      <c r="W158" s="103">
        <v>0</v>
      </c>
      <c r="X158" s="103">
        <v>0</v>
      </c>
      <c r="Y158" s="103">
        <v>0</v>
      </c>
      <c r="Z158" s="103">
        <v>0</v>
      </c>
      <c r="AA158" s="103">
        <v>0</v>
      </c>
      <c r="AB158" s="103">
        <v>0</v>
      </c>
    </row>
    <row r="159" spans="5:6">
      <c r="E159" s="105"/>
      <c r="F159" s="108"/>
    </row>
    <row r="160" spans="5:28">
      <c r="E160" s="103" t="s">
        <v>2672</v>
      </c>
      <c r="F160" s="107" t="s">
        <v>2673</v>
      </c>
      <c r="G160" s="103" t="s">
        <v>2674</v>
      </c>
      <c r="H160" s="103">
        <v>0</v>
      </c>
      <c r="I160" s="103">
        <v>0</v>
      </c>
      <c r="J160" s="103">
        <v>0</v>
      </c>
      <c r="K160" s="103">
        <v>0</v>
      </c>
      <c r="L160" s="103">
        <v>0</v>
      </c>
      <c r="M160" s="103">
        <v>0</v>
      </c>
      <c r="N160" s="103">
        <v>0</v>
      </c>
      <c r="O160" s="103">
        <v>0</v>
      </c>
      <c r="P160" s="103">
        <v>0</v>
      </c>
      <c r="Q160" s="103">
        <v>0</v>
      </c>
      <c r="R160" s="103">
        <v>0</v>
      </c>
      <c r="S160" s="103">
        <v>0</v>
      </c>
      <c r="T160" s="103">
        <v>0</v>
      </c>
      <c r="U160" s="103">
        <v>0</v>
      </c>
      <c r="V160" s="103">
        <v>0</v>
      </c>
      <c r="W160" s="103">
        <v>0</v>
      </c>
      <c r="X160" s="103">
        <v>0</v>
      </c>
      <c r="Y160" s="103">
        <v>0</v>
      </c>
      <c r="Z160" s="103">
        <v>0</v>
      </c>
      <c r="AA160" s="103">
        <v>0</v>
      </c>
      <c r="AB160" s="103">
        <v>0</v>
      </c>
    </row>
    <row r="161" spans="5:28">
      <c r="E161" s="103" t="s">
        <v>2672</v>
      </c>
      <c r="F161" s="107" t="s">
        <v>2673</v>
      </c>
      <c r="G161" s="103" t="s">
        <v>2674</v>
      </c>
      <c r="H161" s="103">
        <v>0</v>
      </c>
      <c r="I161" s="103">
        <v>0</v>
      </c>
      <c r="J161" s="103">
        <v>0</v>
      </c>
      <c r="K161" s="103">
        <v>0</v>
      </c>
      <c r="L161" s="103">
        <v>0</v>
      </c>
      <c r="M161" s="103">
        <v>0</v>
      </c>
      <c r="N161" s="103">
        <v>0</v>
      </c>
      <c r="O161" s="103">
        <v>0</v>
      </c>
      <c r="P161" s="103">
        <v>0</v>
      </c>
      <c r="Q161" s="103">
        <v>0</v>
      </c>
      <c r="R161" s="103">
        <v>0</v>
      </c>
      <c r="S161" s="103">
        <v>0</v>
      </c>
      <c r="T161" s="103">
        <v>0</v>
      </c>
      <c r="U161" s="103">
        <v>0</v>
      </c>
      <c r="V161" s="103">
        <v>0</v>
      </c>
      <c r="W161" s="103">
        <v>0</v>
      </c>
      <c r="X161" s="103">
        <v>0</v>
      </c>
      <c r="Y161" s="103">
        <v>0</v>
      </c>
      <c r="Z161" s="103">
        <v>0</v>
      </c>
      <c r="AA161" s="103">
        <v>0</v>
      </c>
      <c r="AB161" s="103">
        <v>0</v>
      </c>
    </row>
    <row r="162" spans="5:28">
      <c r="E162" s="103" t="s">
        <v>2672</v>
      </c>
      <c r="F162" s="107" t="s">
        <v>2673</v>
      </c>
      <c r="G162" s="103" t="s">
        <v>2674</v>
      </c>
      <c r="H162" s="103">
        <v>0</v>
      </c>
      <c r="I162" s="103">
        <v>0</v>
      </c>
      <c r="J162" s="103">
        <v>0</v>
      </c>
      <c r="K162" s="103">
        <v>0</v>
      </c>
      <c r="L162" s="103">
        <v>0</v>
      </c>
      <c r="M162" s="103">
        <v>0</v>
      </c>
      <c r="N162" s="103">
        <v>0</v>
      </c>
      <c r="O162" s="103">
        <v>0</v>
      </c>
      <c r="P162" s="103">
        <v>0</v>
      </c>
      <c r="Q162" s="103">
        <v>0</v>
      </c>
      <c r="R162" s="103">
        <v>0</v>
      </c>
      <c r="S162" s="103">
        <v>0</v>
      </c>
      <c r="T162" s="103">
        <v>0</v>
      </c>
      <c r="U162" s="103">
        <v>0</v>
      </c>
      <c r="V162" s="103">
        <v>0</v>
      </c>
      <c r="W162" s="103">
        <v>0</v>
      </c>
      <c r="X162" s="103">
        <v>0</v>
      </c>
      <c r="Y162" s="103">
        <v>0</v>
      </c>
      <c r="Z162" s="103">
        <v>0</v>
      </c>
      <c r="AA162" s="103">
        <v>0</v>
      </c>
      <c r="AB162" s="103">
        <v>0</v>
      </c>
    </row>
    <row r="163" spans="5:28">
      <c r="E163" s="103" t="s">
        <v>2672</v>
      </c>
      <c r="F163" s="107" t="s">
        <v>2673</v>
      </c>
      <c r="G163" s="103" t="s">
        <v>2674</v>
      </c>
      <c r="H163" s="103">
        <v>0</v>
      </c>
      <c r="I163" s="103">
        <v>0</v>
      </c>
      <c r="J163" s="103">
        <v>0</v>
      </c>
      <c r="K163" s="103">
        <v>0</v>
      </c>
      <c r="L163" s="103">
        <v>0</v>
      </c>
      <c r="M163" s="103">
        <v>0</v>
      </c>
      <c r="N163" s="103">
        <v>0</v>
      </c>
      <c r="O163" s="103">
        <v>0</v>
      </c>
      <c r="P163" s="103">
        <v>0</v>
      </c>
      <c r="Q163" s="103">
        <v>0</v>
      </c>
      <c r="R163" s="103">
        <v>0</v>
      </c>
      <c r="S163" s="103">
        <v>0</v>
      </c>
      <c r="T163" s="103">
        <v>0</v>
      </c>
      <c r="U163" s="103">
        <v>0</v>
      </c>
      <c r="V163" s="103">
        <v>0</v>
      </c>
      <c r="W163" s="103">
        <v>0</v>
      </c>
      <c r="X163" s="103">
        <v>0</v>
      </c>
      <c r="Y163" s="103">
        <v>0</v>
      </c>
      <c r="Z163" s="103">
        <v>0</v>
      </c>
      <c r="AA163" s="103">
        <v>0</v>
      </c>
      <c r="AB163" s="103">
        <v>0</v>
      </c>
    </row>
    <row r="164" spans="5:28">
      <c r="E164" s="103" t="s">
        <v>2672</v>
      </c>
      <c r="F164" s="107" t="s">
        <v>2673</v>
      </c>
      <c r="G164" s="103" t="s">
        <v>2674</v>
      </c>
      <c r="H164" s="103">
        <v>0</v>
      </c>
      <c r="I164" s="103">
        <v>0</v>
      </c>
      <c r="J164" s="103">
        <v>0</v>
      </c>
      <c r="K164" s="103">
        <v>0</v>
      </c>
      <c r="L164" s="103">
        <v>0</v>
      </c>
      <c r="M164" s="103">
        <v>0</v>
      </c>
      <c r="N164" s="103">
        <v>0</v>
      </c>
      <c r="O164" s="103">
        <v>0</v>
      </c>
      <c r="P164" s="103">
        <v>0</v>
      </c>
      <c r="Q164" s="103">
        <v>0</v>
      </c>
      <c r="R164" s="103">
        <v>0</v>
      </c>
      <c r="S164" s="103">
        <v>0</v>
      </c>
      <c r="T164" s="103">
        <v>0</v>
      </c>
      <c r="U164" s="103">
        <v>0</v>
      </c>
      <c r="V164" s="103">
        <v>0</v>
      </c>
      <c r="W164" s="103">
        <v>0</v>
      </c>
      <c r="X164" s="103">
        <v>0</v>
      </c>
      <c r="Y164" s="103">
        <v>0</v>
      </c>
      <c r="Z164" s="103">
        <v>0</v>
      </c>
      <c r="AA164" s="103">
        <v>0</v>
      </c>
      <c r="AB164" s="103">
        <v>0</v>
      </c>
    </row>
    <row r="165" spans="5:6">
      <c r="E165" s="105"/>
      <c r="F165" s="108"/>
    </row>
    <row r="166" spans="5:28">
      <c r="E166" s="103" t="s">
        <v>2675</v>
      </c>
      <c r="F166" s="107" t="s">
        <v>2676</v>
      </c>
      <c r="G166" s="103" t="s">
        <v>2677</v>
      </c>
      <c r="H166" s="103">
        <v>0</v>
      </c>
      <c r="I166" s="103">
        <v>0</v>
      </c>
      <c r="J166" s="103">
        <v>0</v>
      </c>
      <c r="K166" s="103">
        <v>0</v>
      </c>
      <c r="L166" s="103">
        <v>0</v>
      </c>
      <c r="M166" s="103">
        <v>0</v>
      </c>
      <c r="N166" s="103">
        <v>0</v>
      </c>
      <c r="O166" s="103">
        <v>0</v>
      </c>
      <c r="P166" s="103">
        <v>0</v>
      </c>
      <c r="Q166" s="103">
        <v>0</v>
      </c>
      <c r="R166" s="103">
        <v>0</v>
      </c>
      <c r="S166" s="103">
        <v>0</v>
      </c>
      <c r="T166" s="103">
        <v>0</v>
      </c>
      <c r="U166" s="103">
        <v>0</v>
      </c>
      <c r="V166" s="103">
        <v>0</v>
      </c>
      <c r="W166" s="103">
        <v>0</v>
      </c>
      <c r="X166" s="103">
        <v>0</v>
      </c>
      <c r="Y166" s="103">
        <v>0</v>
      </c>
      <c r="Z166" s="103">
        <v>0</v>
      </c>
      <c r="AA166" s="103">
        <v>0</v>
      </c>
      <c r="AB166" s="103">
        <v>0</v>
      </c>
    </row>
    <row r="167" spans="5:28">
      <c r="E167" s="103" t="s">
        <v>2675</v>
      </c>
      <c r="F167" s="107" t="s">
        <v>2676</v>
      </c>
      <c r="G167" s="103" t="s">
        <v>2677</v>
      </c>
      <c r="H167" s="103">
        <v>0</v>
      </c>
      <c r="I167" s="103">
        <v>0</v>
      </c>
      <c r="J167" s="103">
        <v>0</v>
      </c>
      <c r="K167" s="103">
        <v>0</v>
      </c>
      <c r="L167" s="103">
        <v>0</v>
      </c>
      <c r="M167" s="103">
        <v>0</v>
      </c>
      <c r="N167" s="103">
        <v>0</v>
      </c>
      <c r="O167" s="103">
        <v>0</v>
      </c>
      <c r="P167" s="103">
        <v>0</v>
      </c>
      <c r="Q167" s="103">
        <v>0</v>
      </c>
      <c r="R167" s="103">
        <v>0</v>
      </c>
      <c r="S167" s="103">
        <v>0</v>
      </c>
      <c r="T167" s="103">
        <v>0</v>
      </c>
      <c r="U167" s="103">
        <v>0</v>
      </c>
      <c r="V167" s="103">
        <v>0</v>
      </c>
      <c r="W167" s="103">
        <v>0</v>
      </c>
      <c r="X167" s="103">
        <v>0</v>
      </c>
      <c r="Y167" s="103">
        <v>0</v>
      </c>
      <c r="Z167" s="103">
        <v>0</v>
      </c>
      <c r="AA167" s="103">
        <v>0</v>
      </c>
      <c r="AB167" s="103">
        <v>0</v>
      </c>
    </row>
    <row r="168" spans="5:28">
      <c r="E168" s="103" t="s">
        <v>2675</v>
      </c>
      <c r="F168" s="107" t="s">
        <v>2676</v>
      </c>
      <c r="G168" s="103" t="s">
        <v>2677</v>
      </c>
      <c r="H168" s="103">
        <v>0</v>
      </c>
      <c r="I168" s="103">
        <v>0</v>
      </c>
      <c r="J168" s="103">
        <v>0</v>
      </c>
      <c r="K168" s="103">
        <v>0</v>
      </c>
      <c r="L168" s="103">
        <v>0</v>
      </c>
      <c r="M168" s="103">
        <v>0</v>
      </c>
      <c r="N168" s="103">
        <v>0</v>
      </c>
      <c r="O168" s="103">
        <v>0</v>
      </c>
      <c r="P168" s="103">
        <v>0</v>
      </c>
      <c r="Q168" s="103">
        <v>0</v>
      </c>
      <c r="R168" s="103">
        <v>0</v>
      </c>
      <c r="S168" s="103">
        <v>0</v>
      </c>
      <c r="T168" s="103">
        <v>0</v>
      </c>
      <c r="U168" s="103">
        <v>0</v>
      </c>
      <c r="V168" s="103">
        <v>0</v>
      </c>
      <c r="W168" s="103">
        <v>0</v>
      </c>
      <c r="X168" s="103">
        <v>0</v>
      </c>
      <c r="Y168" s="103">
        <v>0</v>
      </c>
      <c r="Z168" s="103">
        <v>0</v>
      </c>
      <c r="AA168" s="103">
        <v>0</v>
      </c>
      <c r="AB168" s="103">
        <v>0</v>
      </c>
    </row>
    <row r="169" spans="5:28">
      <c r="E169" s="103" t="s">
        <v>2675</v>
      </c>
      <c r="F169" s="107" t="s">
        <v>2676</v>
      </c>
      <c r="G169" s="103" t="s">
        <v>2677</v>
      </c>
      <c r="H169" s="103">
        <v>0</v>
      </c>
      <c r="I169" s="103">
        <v>0</v>
      </c>
      <c r="J169" s="103">
        <v>0</v>
      </c>
      <c r="K169" s="103">
        <v>0</v>
      </c>
      <c r="L169" s="103">
        <v>0</v>
      </c>
      <c r="M169" s="103">
        <v>0</v>
      </c>
      <c r="N169" s="103">
        <v>0</v>
      </c>
      <c r="O169" s="103">
        <v>0</v>
      </c>
      <c r="P169" s="103">
        <v>0</v>
      </c>
      <c r="Q169" s="103">
        <v>0</v>
      </c>
      <c r="R169" s="103">
        <v>0</v>
      </c>
      <c r="S169" s="103">
        <v>0</v>
      </c>
      <c r="T169" s="103">
        <v>0</v>
      </c>
      <c r="U169" s="103">
        <v>0</v>
      </c>
      <c r="V169" s="103">
        <v>0</v>
      </c>
      <c r="W169" s="103">
        <v>0</v>
      </c>
      <c r="X169" s="103">
        <v>0</v>
      </c>
      <c r="Y169" s="103">
        <v>0</v>
      </c>
      <c r="Z169" s="103">
        <v>0</v>
      </c>
      <c r="AA169" s="103">
        <v>0</v>
      </c>
      <c r="AB169" s="103">
        <v>0</v>
      </c>
    </row>
    <row r="170" spans="5:28">
      <c r="E170" s="103" t="s">
        <v>2675</v>
      </c>
      <c r="F170" s="107" t="s">
        <v>2676</v>
      </c>
      <c r="G170" s="103" t="s">
        <v>2677</v>
      </c>
      <c r="H170" s="103">
        <v>0</v>
      </c>
      <c r="I170" s="103">
        <v>0</v>
      </c>
      <c r="J170" s="103">
        <v>0</v>
      </c>
      <c r="K170" s="103">
        <v>0</v>
      </c>
      <c r="L170" s="103">
        <v>0</v>
      </c>
      <c r="M170" s="103">
        <v>0</v>
      </c>
      <c r="N170" s="103">
        <v>0</v>
      </c>
      <c r="O170" s="103">
        <v>0</v>
      </c>
      <c r="P170" s="103">
        <v>0</v>
      </c>
      <c r="Q170" s="103">
        <v>0</v>
      </c>
      <c r="R170" s="103">
        <v>0</v>
      </c>
      <c r="S170" s="103">
        <v>0</v>
      </c>
      <c r="T170" s="103">
        <v>0</v>
      </c>
      <c r="U170" s="103">
        <v>0</v>
      </c>
      <c r="V170" s="103">
        <v>0</v>
      </c>
      <c r="W170" s="103">
        <v>0</v>
      </c>
      <c r="X170" s="103">
        <v>0</v>
      </c>
      <c r="Y170" s="103">
        <v>0</v>
      </c>
      <c r="Z170" s="103">
        <v>0</v>
      </c>
      <c r="AA170" s="103">
        <v>0</v>
      </c>
      <c r="AB170" s="103">
        <v>0</v>
      </c>
    </row>
    <row r="171" spans="5:6">
      <c r="E171" s="105"/>
      <c r="F171" s="108"/>
    </row>
    <row r="172" spans="5:28">
      <c r="E172" s="103" t="s">
        <v>2678</v>
      </c>
      <c r="F172" s="107" t="s">
        <v>2679</v>
      </c>
      <c r="G172" s="103" t="s">
        <v>2680</v>
      </c>
      <c r="H172" s="103">
        <v>0</v>
      </c>
      <c r="I172" s="103">
        <v>0</v>
      </c>
      <c r="J172" s="103">
        <v>0</v>
      </c>
      <c r="K172" s="103">
        <v>0</v>
      </c>
      <c r="L172" s="103">
        <v>0</v>
      </c>
      <c r="M172" s="103">
        <v>0</v>
      </c>
      <c r="N172" s="103">
        <v>0</v>
      </c>
      <c r="O172" s="103">
        <v>0</v>
      </c>
      <c r="P172" s="103">
        <v>0</v>
      </c>
      <c r="Q172" s="103">
        <v>0</v>
      </c>
      <c r="R172" s="103">
        <v>0</v>
      </c>
      <c r="S172" s="103">
        <v>0</v>
      </c>
      <c r="T172" s="103">
        <v>0</v>
      </c>
      <c r="U172" s="103">
        <v>0</v>
      </c>
      <c r="V172" s="103">
        <v>0</v>
      </c>
      <c r="W172" s="103">
        <v>0</v>
      </c>
      <c r="X172" s="103">
        <v>0</v>
      </c>
      <c r="Y172" s="103">
        <v>0</v>
      </c>
      <c r="Z172" s="103">
        <v>0</v>
      </c>
      <c r="AA172" s="103">
        <v>0</v>
      </c>
      <c r="AB172" s="103">
        <v>0</v>
      </c>
    </row>
    <row r="173" spans="5:28">
      <c r="E173" s="103" t="s">
        <v>2678</v>
      </c>
      <c r="F173" s="107" t="s">
        <v>2679</v>
      </c>
      <c r="G173" s="103" t="s">
        <v>2680</v>
      </c>
      <c r="H173" s="103">
        <v>0</v>
      </c>
      <c r="I173" s="103">
        <v>0</v>
      </c>
      <c r="J173" s="103">
        <v>0</v>
      </c>
      <c r="K173" s="103">
        <v>0</v>
      </c>
      <c r="L173" s="103">
        <v>0</v>
      </c>
      <c r="M173" s="103">
        <v>0</v>
      </c>
      <c r="N173" s="103">
        <v>0</v>
      </c>
      <c r="O173" s="103">
        <v>0</v>
      </c>
      <c r="P173" s="103">
        <v>0</v>
      </c>
      <c r="Q173" s="103">
        <v>0</v>
      </c>
      <c r="R173" s="103">
        <v>0</v>
      </c>
      <c r="S173" s="103">
        <v>0</v>
      </c>
      <c r="T173" s="103">
        <v>0</v>
      </c>
      <c r="U173" s="103">
        <v>0</v>
      </c>
      <c r="V173" s="103">
        <v>0</v>
      </c>
      <c r="W173" s="103">
        <v>0</v>
      </c>
      <c r="X173" s="103">
        <v>0</v>
      </c>
      <c r="Y173" s="103">
        <v>0</v>
      </c>
      <c r="Z173" s="103">
        <v>0</v>
      </c>
      <c r="AA173" s="103">
        <v>0</v>
      </c>
      <c r="AB173" s="103">
        <v>0</v>
      </c>
    </row>
    <row r="174" spans="5:28">
      <c r="E174" s="103" t="s">
        <v>2678</v>
      </c>
      <c r="F174" s="107" t="s">
        <v>2679</v>
      </c>
      <c r="G174" s="103" t="s">
        <v>2680</v>
      </c>
      <c r="H174" s="103">
        <v>0</v>
      </c>
      <c r="I174" s="103">
        <v>0</v>
      </c>
      <c r="J174" s="103">
        <v>0</v>
      </c>
      <c r="K174" s="103">
        <v>0</v>
      </c>
      <c r="L174" s="103">
        <v>0</v>
      </c>
      <c r="M174" s="103">
        <v>0</v>
      </c>
      <c r="N174" s="103">
        <v>0</v>
      </c>
      <c r="O174" s="103">
        <v>0</v>
      </c>
      <c r="P174" s="103">
        <v>0</v>
      </c>
      <c r="Q174" s="103">
        <v>0</v>
      </c>
      <c r="R174" s="103">
        <v>0</v>
      </c>
      <c r="S174" s="103">
        <v>0</v>
      </c>
      <c r="T174" s="103">
        <v>0</v>
      </c>
      <c r="U174" s="103">
        <v>0</v>
      </c>
      <c r="V174" s="103">
        <v>0</v>
      </c>
      <c r="W174" s="103">
        <v>0</v>
      </c>
      <c r="X174" s="103">
        <v>0</v>
      </c>
      <c r="Y174" s="103">
        <v>0</v>
      </c>
      <c r="Z174" s="103">
        <v>0</v>
      </c>
      <c r="AA174" s="103">
        <v>0</v>
      </c>
      <c r="AB174" s="103">
        <v>0</v>
      </c>
    </row>
    <row r="175" spans="5:28">
      <c r="E175" s="103" t="s">
        <v>2678</v>
      </c>
      <c r="F175" s="107" t="s">
        <v>2679</v>
      </c>
      <c r="G175" s="103" t="s">
        <v>2680</v>
      </c>
      <c r="H175" s="103">
        <v>0</v>
      </c>
      <c r="I175" s="103">
        <v>0</v>
      </c>
      <c r="J175" s="103">
        <v>0</v>
      </c>
      <c r="K175" s="103">
        <v>0</v>
      </c>
      <c r="L175" s="103">
        <v>0</v>
      </c>
      <c r="M175" s="103">
        <v>0</v>
      </c>
      <c r="N175" s="103">
        <v>0</v>
      </c>
      <c r="O175" s="103">
        <v>0</v>
      </c>
      <c r="P175" s="103">
        <v>0</v>
      </c>
      <c r="Q175" s="103">
        <v>0</v>
      </c>
      <c r="R175" s="103">
        <v>0</v>
      </c>
      <c r="S175" s="103">
        <v>0</v>
      </c>
      <c r="T175" s="103">
        <v>0</v>
      </c>
      <c r="U175" s="103">
        <v>0</v>
      </c>
      <c r="V175" s="103">
        <v>0</v>
      </c>
      <c r="W175" s="103">
        <v>0</v>
      </c>
      <c r="X175" s="103">
        <v>0</v>
      </c>
      <c r="Y175" s="103">
        <v>0</v>
      </c>
      <c r="Z175" s="103">
        <v>0</v>
      </c>
      <c r="AA175" s="103">
        <v>0</v>
      </c>
      <c r="AB175" s="103">
        <v>0</v>
      </c>
    </row>
    <row r="176" spans="5:28">
      <c r="E176" s="103" t="s">
        <v>2678</v>
      </c>
      <c r="F176" s="107" t="s">
        <v>2679</v>
      </c>
      <c r="G176" s="103" t="s">
        <v>2680</v>
      </c>
      <c r="H176" s="103">
        <v>0</v>
      </c>
      <c r="I176" s="103">
        <v>0</v>
      </c>
      <c r="J176" s="103">
        <v>0</v>
      </c>
      <c r="K176" s="103">
        <v>0</v>
      </c>
      <c r="L176" s="103">
        <v>0</v>
      </c>
      <c r="M176" s="103">
        <v>0</v>
      </c>
      <c r="N176" s="103">
        <v>0</v>
      </c>
      <c r="O176" s="103">
        <v>0</v>
      </c>
      <c r="P176" s="103">
        <v>0</v>
      </c>
      <c r="Q176" s="103">
        <v>0</v>
      </c>
      <c r="R176" s="103">
        <v>0</v>
      </c>
      <c r="S176" s="103">
        <v>0</v>
      </c>
      <c r="T176" s="103">
        <v>0</v>
      </c>
      <c r="U176" s="103">
        <v>0</v>
      </c>
      <c r="V176" s="103">
        <v>0</v>
      </c>
      <c r="W176" s="103">
        <v>0</v>
      </c>
      <c r="X176" s="103">
        <v>0</v>
      </c>
      <c r="Y176" s="103">
        <v>0</v>
      </c>
      <c r="Z176" s="103">
        <v>0</v>
      </c>
      <c r="AA176" s="103">
        <v>0</v>
      </c>
      <c r="AB176" s="103">
        <v>0</v>
      </c>
    </row>
    <row r="177" spans="5:6">
      <c r="E177" s="105"/>
      <c r="F177" s="108"/>
    </row>
    <row r="178" spans="5:28">
      <c r="E178" s="103" t="s">
        <v>2681</v>
      </c>
      <c r="F178" s="107" t="s">
        <v>2682</v>
      </c>
      <c r="G178" s="103" t="s">
        <v>2683</v>
      </c>
      <c r="H178" s="103">
        <v>0</v>
      </c>
      <c r="I178" s="103">
        <v>0</v>
      </c>
      <c r="J178" s="103">
        <v>0</v>
      </c>
      <c r="K178" s="103">
        <v>0</v>
      </c>
      <c r="L178" s="103">
        <v>0</v>
      </c>
      <c r="M178" s="103">
        <v>0</v>
      </c>
      <c r="N178" s="103">
        <v>0</v>
      </c>
      <c r="O178" s="103">
        <v>0</v>
      </c>
      <c r="P178" s="103">
        <v>0</v>
      </c>
      <c r="Q178" s="103">
        <v>0</v>
      </c>
      <c r="R178" s="103">
        <v>0</v>
      </c>
      <c r="S178" s="103">
        <v>0</v>
      </c>
      <c r="T178" s="103">
        <v>0</v>
      </c>
      <c r="U178" s="103">
        <v>0</v>
      </c>
      <c r="V178" s="103">
        <v>0</v>
      </c>
      <c r="W178" s="103">
        <v>0</v>
      </c>
      <c r="X178" s="103">
        <v>0</v>
      </c>
      <c r="Y178" s="103">
        <v>0</v>
      </c>
      <c r="Z178" s="103">
        <v>0</v>
      </c>
      <c r="AA178" s="103">
        <v>0</v>
      </c>
      <c r="AB178" s="103">
        <v>0</v>
      </c>
    </row>
    <row r="179" spans="5:28">
      <c r="E179" s="103" t="s">
        <v>2681</v>
      </c>
      <c r="F179" s="107" t="s">
        <v>2682</v>
      </c>
      <c r="G179" s="103" t="s">
        <v>2683</v>
      </c>
      <c r="H179" s="103">
        <v>0</v>
      </c>
      <c r="I179" s="103">
        <v>0</v>
      </c>
      <c r="J179" s="103">
        <v>0</v>
      </c>
      <c r="K179" s="103">
        <v>0</v>
      </c>
      <c r="L179" s="103">
        <v>0</v>
      </c>
      <c r="M179" s="103">
        <v>0</v>
      </c>
      <c r="N179" s="103">
        <v>0</v>
      </c>
      <c r="O179" s="103">
        <v>0</v>
      </c>
      <c r="P179" s="103">
        <v>0</v>
      </c>
      <c r="Q179" s="103">
        <v>0</v>
      </c>
      <c r="R179" s="103">
        <v>0</v>
      </c>
      <c r="S179" s="103">
        <v>0</v>
      </c>
      <c r="T179" s="103">
        <v>0</v>
      </c>
      <c r="U179" s="103">
        <v>0</v>
      </c>
      <c r="V179" s="103">
        <v>0</v>
      </c>
      <c r="W179" s="103">
        <v>0</v>
      </c>
      <c r="X179" s="103">
        <v>0</v>
      </c>
      <c r="Y179" s="103">
        <v>0</v>
      </c>
      <c r="Z179" s="103">
        <v>0</v>
      </c>
      <c r="AA179" s="103">
        <v>0</v>
      </c>
      <c r="AB179" s="103">
        <v>0</v>
      </c>
    </row>
    <row r="180" spans="5:28">
      <c r="E180" s="103" t="s">
        <v>2681</v>
      </c>
      <c r="F180" s="107" t="s">
        <v>2682</v>
      </c>
      <c r="G180" s="103" t="s">
        <v>2683</v>
      </c>
      <c r="H180" s="103">
        <v>0</v>
      </c>
      <c r="I180" s="103">
        <v>0</v>
      </c>
      <c r="J180" s="103">
        <v>0</v>
      </c>
      <c r="K180" s="103">
        <v>0</v>
      </c>
      <c r="L180" s="103">
        <v>0</v>
      </c>
      <c r="M180" s="103">
        <v>0</v>
      </c>
      <c r="N180" s="103">
        <v>0</v>
      </c>
      <c r="O180" s="103">
        <v>0</v>
      </c>
      <c r="P180" s="103">
        <v>0</v>
      </c>
      <c r="Q180" s="103">
        <v>0</v>
      </c>
      <c r="R180" s="103">
        <v>0</v>
      </c>
      <c r="S180" s="103">
        <v>0</v>
      </c>
      <c r="T180" s="103">
        <v>0</v>
      </c>
      <c r="U180" s="103">
        <v>0</v>
      </c>
      <c r="V180" s="103">
        <v>0</v>
      </c>
      <c r="W180" s="103">
        <v>0</v>
      </c>
      <c r="X180" s="103">
        <v>0</v>
      </c>
      <c r="Y180" s="103">
        <v>0</v>
      </c>
      <c r="Z180" s="103">
        <v>0</v>
      </c>
      <c r="AA180" s="103">
        <v>0</v>
      </c>
      <c r="AB180" s="103">
        <v>0</v>
      </c>
    </row>
    <row r="181" spans="5:28">
      <c r="E181" s="103" t="s">
        <v>2681</v>
      </c>
      <c r="F181" s="107" t="s">
        <v>2682</v>
      </c>
      <c r="G181" s="103" t="s">
        <v>2683</v>
      </c>
      <c r="H181" s="103">
        <v>0</v>
      </c>
      <c r="I181" s="103">
        <v>0</v>
      </c>
      <c r="J181" s="103">
        <v>0</v>
      </c>
      <c r="K181" s="103">
        <v>0</v>
      </c>
      <c r="L181" s="103">
        <v>0</v>
      </c>
      <c r="M181" s="103">
        <v>0</v>
      </c>
      <c r="N181" s="103">
        <v>0</v>
      </c>
      <c r="O181" s="103">
        <v>0</v>
      </c>
      <c r="P181" s="103">
        <v>0</v>
      </c>
      <c r="Q181" s="103">
        <v>0</v>
      </c>
      <c r="R181" s="103">
        <v>0</v>
      </c>
      <c r="S181" s="103">
        <v>0</v>
      </c>
      <c r="T181" s="103">
        <v>0</v>
      </c>
      <c r="U181" s="103">
        <v>0</v>
      </c>
      <c r="V181" s="103">
        <v>0</v>
      </c>
      <c r="W181" s="103">
        <v>0</v>
      </c>
      <c r="X181" s="103">
        <v>0</v>
      </c>
      <c r="Y181" s="103">
        <v>0</v>
      </c>
      <c r="Z181" s="103">
        <v>0</v>
      </c>
      <c r="AA181" s="103">
        <v>0</v>
      </c>
      <c r="AB181" s="103">
        <v>0</v>
      </c>
    </row>
    <row r="182" spans="5:28">
      <c r="E182" s="103" t="s">
        <v>2681</v>
      </c>
      <c r="F182" s="107" t="s">
        <v>2682</v>
      </c>
      <c r="G182" s="103" t="s">
        <v>2683</v>
      </c>
      <c r="H182" s="103">
        <v>0</v>
      </c>
      <c r="I182" s="103">
        <v>0</v>
      </c>
      <c r="J182" s="103">
        <v>0</v>
      </c>
      <c r="K182" s="103">
        <v>0</v>
      </c>
      <c r="L182" s="103">
        <v>0</v>
      </c>
      <c r="M182" s="103">
        <v>0</v>
      </c>
      <c r="N182" s="103">
        <v>0</v>
      </c>
      <c r="O182" s="103">
        <v>0</v>
      </c>
      <c r="P182" s="103">
        <v>0</v>
      </c>
      <c r="Q182" s="103">
        <v>0</v>
      </c>
      <c r="R182" s="103">
        <v>0</v>
      </c>
      <c r="S182" s="103">
        <v>0</v>
      </c>
      <c r="T182" s="103">
        <v>0</v>
      </c>
      <c r="U182" s="103">
        <v>0</v>
      </c>
      <c r="V182" s="103">
        <v>0</v>
      </c>
      <c r="W182" s="103">
        <v>0</v>
      </c>
      <c r="X182" s="103">
        <v>0</v>
      </c>
      <c r="Y182" s="103">
        <v>0</v>
      </c>
      <c r="Z182" s="103">
        <v>0</v>
      </c>
      <c r="AA182" s="103">
        <v>0</v>
      </c>
      <c r="AB182" s="103">
        <v>0</v>
      </c>
    </row>
    <row r="183" spans="5:6">
      <c r="E183" s="105"/>
      <c r="F183" s="108"/>
    </row>
    <row r="184" spans="5:28">
      <c r="E184" s="103" t="s">
        <v>2684</v>
      </c>
      <c r="F184" s="107" t="s">
        <v>2685</v>
      </c>
      <c r="G184" s="103" t="s">
        <v>2686</v>
      </c>
      <c r="H184" s="103">
        <v>0</v>
      </c>
      <c r="I184" s="103">
        <v>0</v>
      </c>
      <c r="J184" s="103">
        <v>0</v>
      </c>
      <c r="K184" s="103">
        <v>0</v>
      </c>
      <c r="L184" s="103">
        <v>0</v>
      </c>
      <c r="M184" s="103">
        <v>0</v>
      </c>
      <c r="N184" s="103">
        <v>0</v>
      </c>
      <c r="O184" s="103">
        <v>0</v>
      </c>
      <c r="P184" s="103">
        <v>0</v>
      </c>
      <c r="Q184" s="103">
        <v>0</v>
      </c>
      <c r="R184" s="103">
        <v>0</v>
      </c>
      <c r="S184" s="103">
        <v>0</v>
      </c>
      <c r="T184" s="103">
        <v>0</v>
      </c>
      <c r="U184" s="103">
        <v>0</v>
      </c>
      <c r="V184" s="103">
        <v>0</v>
      </c>
      <c r="W184" s="103">
        <v>0</v>
      </c>
      <c r="X184" s="103">
        <v>0</v>
      </c>
      <c r="Y184" s="103">
        <v>0</v>
      </c>
      <c r="Z184" s="103">
        <v>0</v>
      </c>
      <c r="AA184" s="103">
        <v>0</v>
      </c>
      <c r="AB184" s="103">
        <v>0</v>
      </c>
    </row>
    <row r="185" spans="5:28">
      <c r="E185" s="103" t="s">
        <v>2684</v>
      </c>
      <c r="F185" s="107" t="s">
        <v>2685</v>
      </c>
      <c r="G185" s="103" t="s">
        <v>2686</v>
      </c>
      <c r="H185" s="103">
        <v>0</v>
      </c>
      <c r="I185" s="103">
        <v>0</v>
      </c>
      <c r="J185" s="103">
        <v>0</v>
      </c>
      <c r="K185" s="103">
        <v>0</v>
      </c>
      <c r="L185" s="103">
        <v>0</v>
      </c>
      <c r="M185" s="103">
        <v>0</v>
      </c>
      <c r="N185" s="103">
        <v>0</v>
      </c>
      <c r="O185" s="103">
        <v>0</v>
      </c>
      <c r="P185" s="103">
        <v>0</v>
      </c>
      <c r="Q185" s="103">
        <v>0</v>
      </c>
      <c r="R185" s="103">
        <v>0</v>
      </c>
      <c r="S185" s="103">
        <v>0</v>
      </c>
      <c r="T185" s="103">
        <v>0</v>
      </c>
      <c r="U185" s="103">
        <v>0</v>
      </c>
      <c r="V185" s="103">
        <v>0</v>
      </c>
      <c r="W185" s="103">
        <v>0</v>
      </c>
      <c r="X185" s="103">
        <v>0</v>
      </c>
      <c r="Y185" s="103">
        <v>0</v>
      </c>
      <c r="Z185" s="103">
        <v>0</v>
      </c>
      <c r="AA185" s="103">
        <v>0</v>
      </c>
      <c r="AB185" s="103">
        <v>0</v>
      </c>
    </row>
    <row r="186" spans="5:28">
      <c r="E186" s="103" t="s">
        <v>2684</v>
      </c>
      <c r="F186" s="107" t="s">
        <v>2685</v>
      </c>
      <c r="G186" s="103" t="s">
        <v>2686</v>
      </c>
      <c r="H186" s="103">
        <v>0</v>
      </c>
      <c r="I186" s="103">
        <v>0</v>
      </c>
      <c r="J186" s="103">
        <v>0</v>
      </c>
      <c r="K186" s="103">
        <v>0</v>
      </c>
      <c r="L186" s="103">
        <v>0</v>
      </c>
      <c r="M186" s="103">
        <v>0</v>
      </c>
      <c r="N186" s="103">
        <v>0</v>
      </c>
      <c r="O186" s="103">
        <v>0</v>
      </c>
      <c r="P186" s="103">
        <v>0</v>
      </c>
      <c r="Q186" s="103">
        <v>0</v>
      </c>
      <c r="R186" s="103">
        <v>0</v>
      </c>
      <c r="S186" s="103">
        <v>0</v>
      </c>
      <c r="T186" s="103">
        <v>0</v>
      </c>
      <c r="U186" s="103">
        <v>0</v>
      </c>
      <c r="V186" s="103">
        <v>0</v>
      </c>
      <c r="W186" s="103">
        <v>0</v>
      </c>
      <c r="X186" s="103">
        <v>0</v>
      </c>
      <c r="Y186" s="103">
        <v>0</v>
      </c>
      <c r="Z186" s="103">
        <v>0</v>
      </c>
      <c r="AA186" s="103">
        <v>0</v>
      </c>
      <c r="AB186" s="103">
        <v>0</v>
      </c>
    </row>
    <row r="187" spans="5:28">
      <c r="E187" s="103" t="s">
        <v>2684</v>
      </c>
      <c r="F187" s="107" t="s">
        <v>2685</v>
      </c>
      <c r="G187" s="103" t="s">
        <v>2686</v>
      </c>
      <c r="H187" s="103">
        <v>0</v>
      </c>
      <c r="I187" s="103">
        <v>0</v>
      </c>
      <c r="J187" s="103">
        <v>0</v>
      </c>
      <c r="K187" s="103">
        <v>0</v>
      </c>
      <c r="L187" s="103">
        <v>0</v>
      </c>
      <c r="M187" s="103">
        <v>0</v>
      </c>
      <c r="N187" s="103">
        <v>0</v>
      </c>
      <c r="O187" s="103">
        <v>0</v>
      </c>
      <c r="P187" s="103">
        <v>0</v>
      </c>
      <c r="Q187" s="103">
        <v>0</v>
      </c>
      <c r="R187" s="103">
        <v>0</v>
      </c>
      <c r="S187" s="103">
        <v>0</v>
      </c>
      <c r="T187" s="103">
        <v>0</v>
      </c>
      <c r="U187" s="103">
        <v>0</v>
      </c>
      <c r="V187" s="103">
        <v>0</v>
      </c>
      <c r="W187" s="103">
        <v>0</v>
      </c>
      <c r="X187" s="103">
        <v>0</v>
      </c>
      <c r="Y187" s="103">
        <v>0</v>
      </c>
      <c r="Z187" s="103">
        <v>0</v>
      </c>
      <c r="AA187" s="103">
        <v>0</v>
      </c>
      <c r="AB187" s="103">
        <v>0</v>
      </c>
    </row>
    <row r="188" spans="5:28">
      <c r="E188" s="103" t="s">
        <v>2684</v>
      </c>
      <c r="F188" s="107" t="s">
        <v>2685</v>
      </c>
      <c r="G188" s="103" t="s">
        <v>2686</v>
      </c>
      <c r="H188" s="103">
        <v>0</v>
      </c>
      <c r="I188" s="103">
        <v>0</v>
      </c>
      <c r="J188" s="103">
        <v>0</v>
      </c>
      <c r="K188" s="103">
        <v>0</v>
      </c>
      <c r="L188" s="103">
        <v>0</v>
      </c>
      <c r="M188" s="103">
        <v>0</v>
      </c>
      <c r="N188" s="103">
        <v>0</v>
      </c>
      <c r="O188" s="103">
        <v>0</v>
      </c>
      <c r="P188" s="103">
        <v>0</v>
      </c>
      <c r="Q188" s="103">
        <v>0</v>
      </c>
      <c r="R188" s="103">
        <v>0</v>
      </c>
      <c r="S188" s="103">
        <v>0</v>
      </c>
      <c r="T188" s="103">
        <v>0</v>
      </c>
      <c r="U188" s="103">
        <v>0</v>
      </c>
      <c r="V188" s="103">
        <v>0</v>
      </c>
      <c r="W188" s="103">
        <v>0</v>
      </c>
      <c r="X188" s="103">
        <v>0</v>
      </c>
      <c r="Y188" s="103">
        <v>0</v>
      </c>
      <c r="Z188" s="103">
        <v>0</v>
      </c>
      <c r="AA188" s="103">
        <v>0</v>
      </c>
      <c r="AB188" s="103">
        <v>0</v>
      </c>
    </row>
    <row r="189" spans="5:6">
      <c r="E189" s="105"/>
      <c r="F189" s="108"/>
    </row>
    <row r="190" spans="5:28">
      <c r="E190" s="103" t="s">
        <v>2687</v>
      </c>
      <c r="F190" s="107" t="s">
        <v>2688</v>
      </c>
      <c r="G190" s="103" t="s">
        <v>2689</v>
      </c>
      <c r="H190" s="103">
        <v>0</v>
      </c>
      <c r="I190" s="103">
        <v>0</v>
      </c>
      <c r="J190" s="103">
        <v>0</v>
      </c>
      <c r="K190" s="103">
        <v>0</v>
      </c>
      <c r="L190" s="103">
        <v>0</v>
      </c>
      <c r="M190" s="103">
        <v>0</v>
      </c>
      <c r="N190" s="103">
        <v>0</v>
      </c>
      <c r="O190" s="103">
        <v>0</v>
      </c>
      <c r="P190" s="103">
        <v>0</v>
      </c>
      <c r="Q190" s="103">
        <v>0</v>
      </c>
      <c r="R190" s="103">
        <v>0</v>
      </c>
      <c r="S190" s="103">
        <v>0</v>
      </c>
      <c r="T190" s="103">
        <v>0</v>
      </c>
      <c r="U190" s="103">
        <v>0</v>
      </c>
      <c r="V190" s="103">
        <v>0</v>
      </c>
      <c r="W190" s="103">
        <v>0</v>
      </c>
      <c r="X190" s="103">
        <v>0</v>
      </c>
      <c r="Y190" s="103">
        <v>0</v>
      </c>
      <c r="Z190" s="103">
        <v>0</v>
      </c>
      <c r="AA190" s="103">
        <v>0</v>
      </c>
      <c r="AB190" s="103">
        <v>0</v>
      </c>
    </row>
    <row r="191" spans="5:28">
      <c r="E191" s="103" t="s">
        <v>2687</v>
      </c>
      <c r="F191" s="107" t="s">
        <v>2688</v>
      </c>
      <c r="G191" s="103" t="s">
        <v>2689</v>
      </c>
      <c r="H191" s="103">
        <v>0</v>
      </c>
      <c r="I191" s="103">
        <v>0</v>
      </c>
      <c r="J191" s="103">
        <v>0</v>
      </c>
      <c r="K191" s="103">
        <v>0</v>
      </c>
      <c r="L191" s="103">
        <v>0</v>
      </c>
      <c r="M191" s="103">
        <v>0</v>
      </c>
      <c r="N191" s="103">
        <v>0</v>
      </c>
      <c r="O191" s="103">
        <v>0</v>
      </c>
      <c r="P191" s="103">
        <v>0</v>
      </c>
      <c r="Q191" s="103">
        <v>0</v>
      </c>
      <c r="R191" s="103">
        <v>0</v>
      </c>
      <c r="S191" s="103">
        <v>0</v>
      </c>
      <c r="T191" s="103">
        <v>0</v>
      </c>
      <c r="U191" s="103">
        <v>0</v>
      </c>
      <c r="V191" s="103">
        <v>0</v>
      </c>
      <c r="W191" s="103">
        <v>0</v>
      </c>
      <c r="X191" s="103">
        <v>0</v>
      </c>
      <c r="Y191" s="103">
        <v>0</v>
      </c>
      <c r="Z191" s="103">
        <v>0</v>
      </c>
      <c r="AA191" s="103">
        <v>0</v>
      </c>
      <c r="AB191" s="103">
        <v>0</v>
      </c>
    </row>
    <row r="192" spans="5:28">
      <c r="E192" s="103" t="s">
        <v>2687</v>
      </c>
      <c r="F192" s="107" t="s">
        <v>2688</v>
      </c>
      <c r="G192" s="103" t="s">
        <v>2689</v>
      </c>
      <c r="H192" s="103">
        <v>0</v>
      </c>
      <c r="I192" s="103">
        <v>0</v>
      </c>
      <c r="J192" s="103">
        <v>0</v>
      </c>
      <c r="K192" s="103">
        <v>0</v>
      </c>
      <c r="L192" s="103">
        <v>0</v>
      </c>
      <c r="M192" s="103">
        <v>0</v>
      </c>
      <c r="N192" s="103">
        <v>0</v>
      </c>
      <c r="O192" s="103">
        <v>0</v>
      </c>
      <c r="P192" s="103">
        <v>0</v>
      </c>
      <c r="Q192" s="103">
        <v>0</v>
      </c>
      <c r="R192" s="103">
        <v>0</v>
      </c>
      <c r="S192" s="103">
        <v>0</v>
      </c>
      <c r="T192" s="103">
        <v>0</v>
      </c>
      <c r="U192" s="103">
        <v>0</v>
      </c>
      <c r="V192" s="103">
        <v>0</v>
      </c>
      <c r="W192" s="103">
        <v>0</v>
      </c>
      <c r="X192" s="103">
        <v>0</v>
      </c>
      <c r="Y192" s="103">
        <v>0</v>
      </c>
      <c r="Z192" s="103">
        <v>0</v>
      </c>
      <c r="AA192" s="103">
        <v>0</v>
      </c>
      <c r="AB192" s="103">
        <v>0</v>
      </c>
    </row>
    <row r="193" spans="5:28">
      <c r="E193" s="103" t="s">
        <v>2687</v>
      </c>
      <c r="F193" s="107" t="s">
        <v>2688</v>
      </c>
      <c r="G193" s="103" t="s">
        <v>2689</v>
      </c>
      <c r="H193" s="103">
        <v>0</v>
      </c>
      <c r="I193" s="103">
        <v>0</v>
      </c>
      <c r="J193" s="103">
        <v>0</v>
      </c>
      <c r="K193" s="103">
        <v>0</v>
      </c>
      <c r="L193" s="103">
        <v>0</v>
      </c>
      <c r="M193" s="103">
        <v>0</v>
      </c>
      <c r="N193" s="103">
        <v>0</v>
      </c>
      <c r="O193" s="103">
        <v>0</v>
      </c>
      <c r="P193" s="103">
        <v>0</v>
      </c>
      <c r="Q193" s="103">
        <v>0</v>
      </c>
      <c r="R193" s="103">
        <v>0</v>
      </c>
      <c r="S193" s="103">
        <v>0</v>
      </c>
      <c r="T193" s="103">
        <v>0</v>
      </c>
      <c r="U193" s="103">
        <v>0</v>
      </c>
      <c r="V193" s="103">
        <v>0</v>
      </c>
      <c r="W193" s="103">
        <v>0</v>
      </c>
      <c r="X193" s="103">
        <v>0</v>
      </c>
      <c r="Y193" s="103">
        <v>0</v>
      </c>
      <c r="Z193" s="103">
        <v>0</v>
      </c>
      <c r="AA193" s="103">
        <v>0</v>
      </c>
      <c r="AB193" s="103">
        <v>0</v>
      </c>
    </row>
    <row r="194" spans="5:28">
      <c r="E194" s="103" t="s">
        <v>2687</v>
      </c>
      <c r="F194" s="107" t="s">
        <v>2688</v>
      </c>
      <c r="G194" s="103" t="s">
        <v>2689</v>
      </c>
      <c r="H194" s="103">
        <v>0</v>
      </c>
      <c r="I194" s="103">
        <v>0</v>
      </c>
      <c r="J194" s="103">
        <v>0</v>
      </c>
      <c r="K194" s="103">
        <v>0</v>
      </c>
      <c r="L194" s="103">
        <v>0</v>
      </c>
      <c r="M194" s="103">
        <v>0</v>
      </c>
      <c r="N194" s="103">
        <v>0</v>
      </c>
      <c r="O194" s="103">
        <v>0</v>
      </c>
      <c r="P194" s="103">
        <v>0</v>
      </c>
      <c r="Q194" s="103">
        <v>0</v>
      </c>
      <c r="R194" s="103">
        <v>0</v>
      </c>
      <c r="S194" s="103">
        <v>0</v>
      </c>
      <c r="T194" s="103">
        <v>0</v>
      </c>
      <c r="U194" s="103">
        <v>0</v>
      </c>
      <c r="V194" s="103">
        <v>0</v>
      </c>
      <c r="W194" s="103">
        <v>0</v>
      </c>
      <c r="X194" s="103">
        <v>0</v>
      </c>
      <c r="Y194" s="103">
        <v>0</v>
      </c>
      <c r="Z194" s="103">
        <v>0</v>
      </c>
      <c r="AA194" s="103">
        <v>0</v>
      </c>
      <c r="AB194" s="103">
        <v>0</v>
      </c>
    </row>
    <row r="195" spans="5:5">
      <c r="E195" s="105"/>
    </row>
  </sheetData>
  <pageMargins left="0.7" right="0.7" top="0.75" bottom="0.75" header="0.3" footer="0.3"/>
  <headerFooter/>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C000"/>
  </sheetPr>
  <dimension ref="A1:N93"/>
  <sheetViews>
    <sheetView workbookViewId="0">
      <selection activeCell="A1" sqref="A1"/>
    </sheetView>
  </sheetViews>
  <sheetFormatPr defaultColWidth="9" defaultRowHeight="16.5"/>
  <cols>
    <col min="1" max="1" width="5.5" style="82" customWidth="1"/>
    <col min="2" max="2" width="11.25" style="82" customWidth="1"/>
    <col min="3" max="3" width="9.25" style="82" customWidth="1"/>
    <col min="4" max="4" width="11.25" style="82" customWidth="1"/>
    <col min="5" max="6" width="9" style="82"/>
    <col min="7" max="7" width="12.75" style="82" customWidth="1"/>
    <col min="8" max="16384" width="9" style="82"/>
  </cols>
  <sheetData>
    <row r="1" ht="15" spans="1:14">
      <c r="A1" s="26" t="s">
        <v>60</v>
      </c>
      <c r="B1" s="26" t="s">
        <v>2690</v>
      </c>
      <c r="C1" s="26" t="s">
        <v>2691</v>
      </c>
      <c r="D1" s="26" t="s">
        <v>2692</v>
      </c>
      <c r="K1" s="26" t="s">
        <v>60</v>
      </c>
      <c r="L1" s="26" t="s">
        <v>2690</v>
      </c>
      <c r="M1" s="26" t="s">
        <v>2691</v>
      </c>
      <c r="N1" s="26" t="s">
        <v>2692</v>
      </c>
    </row>
    <row r="2" ht="15" spans="1:14">
      <c r="A2" s="26" t="s">
        <v>88</v>
      </c>
      <c r="B2" s="26" t="s">
        <v>88</v>
      </c>
      <c r="C2" s="26" t="s">
        <v>88</v>
      </c>
      <c r="D2" s="26" t="s">
        <v>88</v>
      </c>
      <c r="K2" s="26" t="s">
        <v>88</v>
      </c>
      <c r="L2" s="26" t="s">
        <v>88</v>
      </c>
      <c r="M2" s="26" t="s">
        <v>88</v>
      </c>
      <c r="N2" s="26" t="s">
        <v>88</v>
      </c>
    </row>
    <row r="3" ht="15" spans="1:14">
      <c r="A3" s="46" t="s">
        <v>2693</v>
      </c>
      <c r="B3" s="46" t="s">
        <v>2694</v>
      </c>
      <c r="C3" s="46" t="s">
        <v>2695</v>
      </c>
      <c r="D3" s="46" t="s">
        <v>2696</v>
      </c>
      <c r="G3" s="92" t="s">
        <v>2697</v>
      </c>
      <c r="H3" s="92"/>
      <c r="I3" s="92"/>
      <c r="K3" s="46" t="s">
        <v>2693</v>
      </c>
      <c r="L3" s="46" t="s">
        <v>2694</v>
      </c>
      <c r="M3" s="46" t="s">
        <v>2695</v>
      </c>
      <c r="N3" s="46" t="s">
        <v>2696</v>
      </c>
    </row>
    <row r="4" spans="1:14">
      <c r="A4" s="83">
        <v>1</v>
      </c>
      <c r="B4" s="83">
        <f>ROUND(武器!X4*4.5,0)</f>
        <v>451</v>
      </c>
      <c r="C4" s="83">
        <v>1</v>
      </c>
      <c r="D4" s="83">
        <f>主角!M4/7</f>
        <v>21.4285714285714</v>
      </c>
      <c r="G4" s="85" t="s">
        <v>2698</v>
      </c>
      <c r="H4" s="85" t="s">
        <v>45</v>
      </c>
      <c r="I4" s="85" t="s">
        <v>2699</v>
      </c>
      <c r="K4" s="82">
        <v>1</v>
      </c>
      <c r="L4" s="82">
        <f>INT(B4)</f>
        <v>451</v>
      </c>
      <c r="M4" s="82">
        <f>INT(C4)</f>
        <v>1</v>
      </c>
      <c r="N4" s="82">
        <f>INT(D4)</f>
        <v>21</v>
      </c>
    </row>
    <row r="5" spans="1:14">
      <c r="A5" s="83">
        <f>A4+1</f>
        <v>2</v>
      </c>
      <c r="B5" s="83">
        <f>B4+G$5</f>
        <v>468.919540229885</v>
      </c>
      <c r="C5" s="83">
        <f>C4+H$5</f>
        <v>1.39080459770115</v>
      </c>
      <c r="D5" s="83">
        <f>D4+I$5</f>
        <v>25.3087027914614</v>
      </c>
      <c r="G5" s="83">
        <f>(B$93-B$4)/87</f>
        <v>17.9195402298851</v>
      </c>
      <c r="H5" s="83">
        <f>(C$93-C$4)/87</f>
        <v>0.390804597701149</v>
      </c>
      <c r="I5" s="83">
        <f>(D$93-D$4)/87</f>
        <v>3.88013136288998</v>
      </c>
      <c r="K5" s="82">
        <v>2</v>
      </c>
      <c r="L5" s="82">
        <f t="shared" ref="L5:L26" si="0">INT(B5)</f>
        <v>468</v>
      </c>
      <c r="M5" s="82">
        <f t="shared" ref="M5:M36" si="1">INT(C5)</f>
        <v>1</v>
      </c>
      <c r="N5" s="82">
        <f t="shared" ref="N5:N14" si="2">INT(D5)</f>
        <v>25</v>
      </c>
    </row>
    <row r="6" spans="1:14">
      <c r="A6" s="83">
        <f t="shared" ref="A6:A69" si="3">A5+1</f>
        <v>3</v>
      </c>
      <c r="B6" s="83">
        <f t="shared" ref="B6:B69" si="4">B5+G$5</f>
        <v>486.83908045977</v>
      </c>
      <c r="C6" s="83">
        <f t="shared" ref="C6:C69" si="5">C5+H$5</f>
        <v>1.7816091954023</v>
      </c>
      <c r="D6" s="83">
        <f t="shared" ref="D6:D69" si="6">D5+I$5</f>
        <v>29.1888341543514</v>
      </c>
      <c r="K6" s="82">
        <v>3</v>
      </c>
      <c r="L6" s="82">
        <f t="shared" si="0"/>
        <v>486</v>
      </c>
      <c r="M6" s="82">
        <f t="shared" si="1"/>
        <v>1</v>
      </c>
      <c r="N6" s="82">
        <f t="shared" si="2"/>
        <v>29</v>
      </c>
    </row>
    <row r="7" spans="1:14">
      <c r="A7" s="83">
        <f t="shared" si="3"/>
        <v>4</v>
      </c>
      <c r="B7" s="83">
        <f t="shared" si="4"/>
        <v>504.758620689655</v>
      </c>
      <c r="C7" s="83">
        <f t="shared" si="5"/>
        <v>2.17241379310345</v>
      </c>
      <c r="D7" s="83">
        <f t="shared" si="6"/>
        <v>33.0689655172414</v>
      </c>
      <c r="K7" s="82">
        <v>4</v>
      </c>
      <c r="L7" s="82">
        <f t="shared" si="0"/>
        <v>504</v>
      </c>
      <c r="M7" s="82">
        <f t="shared" si="1"/>
        <v>2</v>
      </c>
      <c r="N7" s="82">
        <f t="shared" si="2"/>
        <v>33</v>
      </c>
    </row>
    <row r="8" spans="1:14">
      <c r="A8" s="83">
        <f t="shared" si="3"/>
        <v>5</v>
      </c>
      <c r="B8" s="83">
        <f t="shared" si="4"/>
        <v>522.67816091954</v>
      </c>
      <c r="C8" s="83">
        <f t="shared" si="5"/>
        <v>2.5632183908046</v>
      </c>
      <c r="D8" s="83">
        <f t="shared" si="6"/>
        <v>36.9490968801314</v>
      </c>
      <c r="K8" s="82">
        <v>5</v>
      </c>
      <c r="L8" s="82">
        <f t="shared" si="0"/>
        <v>522</v>
      </c>
      <c r="M8" s="82">
        <f t="shared" si="1"/>
        <v>2</v>
      </c>
      <c r="N8" s="82">
        <f t="shared" si="2"/>
        <v>36</v>
      </c>
    </row>
    <row r="9" spans="1:14">
      <c r="A9" s="83">
        <f t="shared" si="3"/>
        <v>6</v>
      </c>
      <c r="B9" s="83">
        <f t="shared" si="4"/>
        <v>540.597701149425</v>
      </c>
      <c r="C9" s="83">
        <f t="shared" si="5"/>
        <v>2.95402298850575</v>
      </c>
      <c r="D9" s="83">
        <f t="shared" si="6"/>
        <v>40.8292282430213</v>
      </c>
      <c r="K9" s="82">
        <v>6</v>
      </c>
      <c r="L9" s="82">
        <f t="shared" si="0"/>
        <v>540</v>
      </c>
      <c r="M9" s="82">
        <f t="shared" si="1"/>
        <v>2</v>
      </c>
      <c r="N9" s="82">
        <f t="shared" si="2"/>
        <v>40</v>
      </c>
    </row>
    <row r="10" spans="1:14">
      <c r="A10" s="83">
        <f t="shared" si="3"/>
        <v>7</v>
      </c>
      <c r="B10" s="83">
        <f t="shared" si="4"/>
        <v>558.51724137931</v>
      </c>
      <c r="C10" s="83">
        <f t="shared" si="5"/>
        <v>3.3448275862069</v>
      </c>
      <c r="D10" s="83">
        <f t="shared" si="6"/>
        <v>44.7093596059113</v>
      </c>
      <c r="K10" s="82">
        <v>7</v>
      </c>
      <c r="L10" s="82">
        <f t="shared" si="0"/>
        <v>558</v>
      </c>
      <c r="M10" s="82">
        <f t="shared" si="1"/>
        <v>3</v>
      </c>
      <c r="N10" s="82">
        <f t="shared" si="2"/>
        <v>44</v>
      </c>
    </row>
    <row r="11" spans="1:14">
      <c r="A11" s="83">
        <f t="shared" si="3"/>
        <v>8</v>
      </c>
      <c r="B11" s="83">
        <f t="shared" si="4"/>
        <v>576.436781609196</v>
      </c>
      <c r="C11" s="83">
        <f t="shared" si="5"/>
        <v>3.73563218390805</v>
      </c>
      <c r="D11" s="83">
        <f t="shared" si="6"/>
        <v>48.5894909688013</v>
      </c>
      <c r="K11" s="82">
        <v>8</v>
      </c>
      <c r="L11" s="82">
        <f t="shared" si="0"/>
        <v>576</v>
      </c>
      <c r="M11" s="82">
        <f t="shared" si="1"/>
        <v>3</v>
      </c>
      <c r="N11" s="82">
        <f t="shared" si="2"/>
        <v>48</v>
      </c>
    </row>
    <row r="12" spans="1:14">
      <c r="A12" s="83">
        <f t="shared" si="3"/>
        <v>9</v>
      </c>
      <c r="B12" s="83">
        <f t="shared" si="4"/>
        <v>594.356321839081</v>
      </c>
      <c r="C12" s="83">
        <f t="shared" si="5"/>
        <v>4.1264367816092</v>
      </c>
      <c r="D12" s="83">
        <f t="shared" si="6"/>
        <v>52.4696223316913</v>
      </c>
      <c r="K12" s="82">
        <v>9</v>
      </c>
      <c r="L12" s="82">
        <f t="shared" si="0"/>
        <v>594</v>
      </c>
      <c r="M12" s="82">
        <f t="shared" si="1"/>
        <v>4</v>
      </c>
      <c r="N12" s="82">
        <f t="shared" si="2"/>
        <v>52</v>
      </c>
    </row>
    <row r="13" spans="1:14">
      <c r="A13" s="83">
        <f t="shared" si="3"/>
        <v>10</v>
      </c>
      <c r="B13" s="83">
        <f t="shared" si="4"/>
        <v>612.275862068966</v>
      </c>
      <c r="C13" s="83">
        <f t="shared" si="5"/>
        <v>4.51724137931035</v>
      </c>
      <c r="D13" s="83">
        <f t="shared" si="6"/>
        <v>56.3497536945813</v>
      </c>
      <c r="K13" s="82">
        <v>10</v>
      </c>
      <c r="L13" s="82">
        <f t="shared" si="0"/>
        <v>612</v>
      </c>
      <c r="M13" s="82">
        <f t="shared" si="1"/>
        <v>4</v>
      </c>
      <c r="N13" s="82">
        <f t="shared" si="2"/>
        <v>56</v>
      </c>
    </row>
    <row r="14" spans="1:14">
      <c r="A14" s="83">
        <f t="shared" si="3"/>
        <v>11</v>
      </c>
      <c r="B14" s="83">
        <f t="shared" si="4"/>
        <v>630.195402298851</v>
      </c>
      <c r="C14" s="83">
        <f t="shared" si="5"/>
        <v>4.90804597701149</v>
      </c>
      <c r="D14" s="83">
        <f t="shared" si="6"/>
        <v>60.2298850574713</v>
      </c>
      <c r="K14" s="82">
        <v>11</v>
      </c>
      <c r="L14" s="82">
        <f t="shared" si="0"/>
        <v>630</v>
      </c>
      <c r="M14" s="82">
        <f t="shared" si="1"/>
        <v>4</v>
      </c>
      <c r="N14" s="82">
        <f t="shared" si="2"/>
        <v>60</v>
      </c>
    </row>
    <row r="15" spans="1:14">
      <c r="A15" s="83">
        <f t="shared" si="3"/>
        <v>12</v>
      </c>
      <c r="B15" s="83">
        <f t="shared" si="4"/>
        <v>648.114942528736</v>
      </c>
      <c r="C15" s="83">
        <f t="shared" si="5"/>
        <v>5.29885057471264</v>
      </c>
      <c r="D15" s="83">
        <f t="shared" si="6"/>
        <v>64.1100164203612</v>
      </c>
      <c r="K15" s="82">
        <v>12</v>
      </c>
      <c r="L15" s="82">
        <f t="shared" si="0"/>
        <v>648</v>
      </c>
      <c r="M15" s="82">
        <f t="shared" si="1"/>
        <v>5</v>
      </c>
      <c r="N15" s="82">
        <f t="shared" ref="N15:N46" si="7">INT(D15)</f>
        <v>64</v>
      </c>
    </row>
    <row r="16" spans="1:14">
      <c r="A16" s="83">
        <f t="shared" si="3"/>
        <v>13</v>
      </c>
      <c r="B16" s="83">
        <f t="shared" si="4"/>
        <v>666.034482758621</v>
      </c>
      <c r="C16" s="83">
        <f t="shared" si="5"/>
        <v>5.68965517241379</v>
      </c>
      <c r="D16" s="83">
        <f t="shared" si="6"/>
        <v>67.9901477832512</v>
      </c>
      <c r="K16" s="82">
        <v>13</v>
      </c>
      <c r="L16" s="82">
        <f t="shared" si="0"/>
        <v>666</v>
      </c>
      <c r="M16" s="82">
        <f t="shared" si="1"/>
        <v>5</v>
      </c>
      <c r="N16" s="82">
        <f t="shared" si="7"/>
        <v>67</v>
      </c>
    </row>
    <row r="17" spans="1:14">
      <c r="A17" s="83">
        <f t="shared" si="3"/>
        <v>14</v>
      </c>
      <c r="B17" s="83">
        <f t="shared" si="4"/>
        <v>683.954022988506</v>
      </c>
      <c r="C17" s="83">
        <f t="shared" si="5"/>
        <v>6.08045977011494</v>
      </c>
      <c r="D17" s="83">
        <f t="shared" si="6"/>
        <v>71.8702791461412</v>
      </c>
      <c r="K17" s="82">
        <v>14</v>
      </c>
      <c r="L17" s="82">
        <f t="shared" si="0"/>
        <v>683</v>
      </c>
      <c r="M17" s="82">
        <f t="shared" si="1"/>
        <v>6</v>
      </c>
      <c r="N17" s="82">
        <f t="shared" si="7"/>
        <v>71</v>
      </c>
    </row>
    <row r="18" spans="1:14">
      <c r="A18" s="83">
        <f t="shared" si="3"/>
        <v>15</v>
      </c>
      <c r="B18" s="83">
        <f t="shared" si="4"/>
        <v>701.873563218391</v>
      </c>
      <c r="C18" s="83">
        <f t="shared" si="5"/>
        <v>6.47126436781609</v>
      </c>
      <c r="D18" s="83">
        <f t="shared" si="6"/>
        <v>75.7504105090312</v>
      </c>
      <c r="K18" s="82">
        <v>15</v>
      </c>
      <c r="L18" s="82">
        <f t="shared" si="0"/>
        <v>701</v>
      </c>
      <c r="M18" s="82">
        <f t="shared" si="1"/>
        <v>6</v>
      </c>
      <c r="N18" s="82">
        <f t="shared" si="7"/>
        <v>75</v>
      </c>
    </row>
    <row r="19" spans="1:14">
      <c r="A19" s="83">
        <f t="shared" si="3"/>
        <v>16</v>
      </c>
      <c r="B19" s="83">
        <f t="shared" si="4"/>
        <v>719.793103448276</v>
      </c>
      <c r="C19" s="83">
        <f t="shared" si="5"/>
        <v>6.86206896551724</v>
      </c>
      <c r="D19" s="83">
        <f t="shared" si="6"/>
        <v>79.6305418719212</v>
      </c>
      <c r="K19" s="82">
        <v>16</v>
      </c>
      <c r="L19" s="82">
        <f t="shared" si="0"/>
        <v>719</v>
      </c>
      <c r="M19" s="82">
        <f t="shared" si="1"/>
        <v>6</v>
      </c>
      <c r="N19" s="82">
        <f t="shared" si="7"/>
        <v>79</v>
      </c>
    </row>
    <row r="20" spans="1:14">
      <c r="A20" s="83">
        <f t="shared" si="3"/>
        <v>17</v>
      </c>
      <c r="B20" s="83">
        <f t="shared" si="4"/>
        <v>737.712643678162</v>
      </c>
      <c r="C20" s="83">
        <f t="shared" si="5"/>
        <v>7.25287356321839</v>
      </c>
      <c r="D20" s="83">
        <f t="shared" si="6"/>
        <v>83.5106732348112</v>
      </c>
      <c r="K20" s="82">
        <v>17</v>
      </c>
      <c r="L20" s="82">
        <f t="shared" si="0"/>
        <v>737</v>
      </c>
      <c r="M20" s="82">
        <f t="shared" si="1"/>
        <v>7</v>
      </c>
      <c r="N20" s="82">
        <f t="shared" si="7"/>
        <v>83</v>
      </c>
    </row>
    <row r="21" spans="1:14">
      <c r="A21" s="83">
        <f t="shared" si="3"/>
        <v>18</v>
      </c>
      <c r="B21" s="83">
        <f t="shared" si="4"/>
        <v>755.632183908047</v>
      </c>
      <c r="C21" s="83">
        <f t="shared" si="5"/>
        <v>7.64367816091954</v>
      </c>
      <c r="D21" s="83">
        <f t="shared" si="6"/>
        <v>87.3908045977011</v>
      </c>
      <c r="K21" s="82">
        <v>18</v>
      </c>
      <c r="L21" s="82">
        <f t="shared" si="0"/>
        <v>755</v>
      </c>
      <c r="M21" s="82">
        <f t="shared" si="1"/>
        <v>7</v>
      </c>
      <c r="N21" s="82">
        <f t="shared" si="7"/>
        <v>87</v>
      </c>
    </row>
    <row r="22" spans="1:14">
      <c r="A22" s="83">
        <f t="shared" si="3"/>
        <v>19</v>
      </c>
      <c r="B22" s="83">
        <f t="shared" si="4"/>
        <v>773.551724137932</v>
      </c>
      <c r="C22" s="83">
        <f t="shared" si="5"/>
        <v>8.03448275862069</v>
      </c>
      <c r="D22" s="83">
        <f t="shared" si="6"/>
        <v>91.2709359605911</v>
      </c>
      <c r="K22" s="82">
        <v>19</v>
      </c>
      <c r="L22" s="82">
        <f t="shared" si="0"/>
        <v>773</v>
      </c>
      <c r="M22" s="82">
        <f t="shared" si="1"/>
        <v>8</v>
      </c>
      <c r="N22" s="82">
        <f t="shared" si="7"/>
        <v>91</v>
      </c>
    </row>
    <row r="23" spans="1:14">
      <c r="A23" s="83">
        <f t="shared" si="3"/>
        <v>20</v>
      </c>
      <c r="B23" s="83">
        <f t="shared" si="4"/>
        <v>791.471264367817</v>
      </c>
      <c r="C23" s="83">
        <f t="shared" si="5"/>
        <v>8.42528735632184</v>
      </c>
      <c r="D23" s="83">
        <f t="shared" si="6"/>
        <v>95.1510673234811</v>
      </c>
      <c r="K23" s="82">
        <v>20</v>
      </c>
      <c r="L23" s="82">
        <f t="shared" si="0"/>
        <v>791</v>
      </c>
      <c r="M23" s="82">
        <f t="shared" si="1"/>
        <v>8</v>
      </c>
      <c r="N23" s="82">
        <f t="shared" si="7"/>
        <v>95</v>
      </c>
    </row>
    <row r="24" spans="1:14">
      <c r="A24" s="83">
        <f t="shared" si="3"/>
        <v>21</v>
      </c>
      <c r="B24" s="83">
        <f t="shared" si="4"/>
        <v>809.390804597702</v>
      </c>
      <c r="C24" s="83">
        <f t="shared" si="5"/>
        <v>8.81609195402299</v>
      </c>
      <c r="D24" s="83">
        <f t="shared" si="6"/>
        <v>99.0311986863711</v>
      </c>
      <c r="K24" s="82">
        <v>21</v>
      </c>
      <c r="L24" s="82">
        <f t="shared" si="0"/>
        <v>809</v>
      </c>
      <c r="M24" s="82">
        <f t="shared" si="1"/>
        <v>8</v>
      </c>
      <c r="N24" s="82">
        <f t="shared" si="7"/>
        <v>99</v>
      </c>
    </row>
    <row r="25" spans="1:14">
      <c r="A25" s="83">
        <f t="shared" si="3"/>
        <v>22</v>
      </c>
      <c r="B25" s="83">
        <f t="shared" si="4"/>
        <v>827.310344827587</v>
      </c>
      <c r="C25" s="83">
        <f t="shared" si="5"/>
        <v>9.20689655172414</v>
      </c>
      <c r="D25" s="83">
        <f t="shared" si="6"/>
        <v>102.911330049261</v>
      </c>
      <c r="K25" s="82">
        <v>22</v>
      </c>
      <c r="L25" s="82">
        <f t="shared" si="0"/>
        <v>827</v>
      </c>
      <c r="M25" s="82">
        <f t="shared" si="1"/>
        <v>9</v>
      </c>
      <c r="N25" s="82">
        <f t="shared" si="7"/>
        <v>102</v>
      </c>
    </row>
    <row r="26" spans="1:14">
      <c r="A26" s="83">
        <f t="shared" si="3"/>
        <v>23</v>
      </c>
      <c r="B26" s="83">
        <f t="shared" si="4"/>
        <v>845.229885057472</v>
      </c>
      <c r="C26" s="83">
        <f t="shared" si="5"/>
        <v>9.59770114942529</v>
      </c>
      <c r="D26" s="83">
        <f t="shared" si="6"/>
        <v>106.791461412151</v>
      </c>
      <c r="K26" s="82">
        <v>23</v>
      </c>
      <c r="L26" s="82">
        <f t="shared" si="0"/>
        <v>845</v>
      </c>
      <c r="M26" s="82">
        <f t="shared" si="1"/>
        <v>9</v>
      </c>
      <c r="N26" s="82">
        <f t="shared" si="7"/>
        <v>106</v>
      </c>
    </row>
    <row r="27" spans="1:14">
      <c r="A27" s="83">
        <f t="shared" si="3"/>
        <v>24</v>
      </c>
      <c r="B27" s="83">
        <f t="shared" si="4"/>
        <v>863.149425287357</v>
      </c>
      <c r="C27" s="83">
        <f t="shared" si="5"/>
        <v>9.98850574712644</v>
      </c>
      <c r="D27" s="83">
        <f t="shared" si="6"/>
        <v>110.671592775041</v>
      </c>
      <c r="K27" s="82">
        <v>24</v>
      </c>
      <c r="L27" s="82">
        <f t="shared" ref="L27:L47" si="8">INT(B27)</f>
        <v>863</v>
      </c>
      <c r="M27" s="82">
        <f t="shared" si="1"/>
        <v>9</v>
      </c>
      <c r="N27" s="82">
        <f t="shared" si="7"/>
        <v>110</v>
      </c>
    </row>
    <row r="28" spans="1:14">
      <c r="A28" s="83">
        <f t="shared" si="3"/>
        <v>25</v>
      </c>
      <c r="B28" s="83">
        <f t="shared" si="4"/>
        <v>881.068965517243</v>
      </c>
      <c r="C28" s="83">
        <f t="shared" si="5"/>
        <v>10.3793103448276</v>
      </c>
      <c r="D28" s="83">
        <f t="shared" si="6"/>
        <v>114.551724137931</v>
      </c>
      <c r="K28" s="82">
        <v>25</v>
      </c>
      <c r="L28" s="82">
        <f t="shared" si="8"/>
        <v>881</v>
      </c>
      <c r="M28" s="82">
        <f t="shared" si="1"/>
        <v>10</v>
      </c>
      <c r="N28" s="82">
        <f t="shared" si="7"/>
        <v>114</v>
      </c>
    </row>
    <row r="29" spans="1:14">
      <c r="A29" s="83">
        <f t="shared" si="3"/>
        <v>26</v>
      </c>
      <c r="B29" s="83">
        <f t="shared" si="4"/>
        <v>898.988505747128</v>
      </c>
      <c r="C29" s="83">
        <f t="shared" si="5"/>
        <v>10.7701149425287</v>
      </c>
      <c r="D29" s="83">
        <f t="shared" si="6"/>
        <v>118.431855500821</v>
      </c>
      <c r="K29" s="82">
        <v>26</v>
      </c>
      <c r="L29" s="82">
        <f t="shared" si="8"/>
        <v>898</v>
      </c>
      <c r="M29" s="82">
        <f t="shared" si="1"/>
        <v>10</v>
      </c>
      <c r="N29" s="82">
        <f t="shared" si="7"/>
        <v>118</v>
      </c>
    </row>
    <row r="30" spans="1:14">
      <c r="A30" s="83">
        <f t="shared" si="3"/>
        <v>27</v>
      </c>
      <c r="B30" s="83">
        <f t="shared" si="4"/>
        <v>916.908045977013</v>
      </c>
      <c r="C30" s="83">
        <f t="shared" si="5"/>
        <v>11.1609195402299</v>
      </c>
      <c r="D30" s="83">
        <f t="shared" si="6"/>
        <v>122.311986863711</v>
      </c>
      <c r="K30" s="82">
        <v>27</v>
      </c>
      <c r="L30" s="82">
        <f t="shared" si="8"/>
        <v>916</v>
      </c>
      <c r="M30" s="82">
        <f t="shared" si="1"/>
        <v>11</v>
      </c>
      <c r="N30" s="82">
        <f t="shared" si="7"/>
        <v>122</v>
      </c>
    </row>
    <row r="31" spans="1:14">
      <c r="A31" s="83">
        <f t="shared" si="3"/>
        <v>28</v>
      </c>
      <c r="B31" s="83">
        <f t="shared" si="4"/>
        <v>934.827586206898</v>
      </c>
      <c r="C31" s="83">
        <f t="shared" si="5"/>
        <v>11.551724137931</v>
      </c>
      <c r="D31" s="83">
        <f t="shared" si="6"/>
        <v>126.192118226601</v>
      </c>
      <c r="K31" s="82">
        <v>28</v>
      </c>
      <c r="L31" s="82">
        <f t="shared" si="8"/>
        <v>934</v>
      </c>
      <c r="M31" s="82">
        <f t="shared" si="1"/>
        <v>11</v>
      </c>
      <c r="N31" s="82">
        <f t="shared" si="7"/>
        <v>126</v>
      </c>
    </row>
    <row r="32" spans="1:14">
      <c r="A32" s="83">
        <f t="shared" si="3"/>
        <v>29</v>
      </c>
      <c r="B32" s="83">
        <f t="shared" si="4"/>
        <v>952.747126436783</v>
      </c>
      <c r="C32" s="83">
        <f t="shared" si="5"/>
        <v>11.9425287356322</v>
      </c>
      <c r="D32" s="83">
        <f t="shared" si="6"/>
        <v>130.072249589491</v>
      </c>
      <c r="K32" s="82">
        <v>29</v>
      </c>
      <c r="L32" s="82">
        <f t="shared" si="8"/>
        <v>952</v>
      </c>
      <c r="M32" s="82">
        <f t="shared" si="1"/>
        <v>11</v>
      </c>
      <c r="N32" s="82">
        <f t="shared" si="7"/>
        <v>130</v>
      </c>
    </row>
    <row r="33" spans="1:14">
      <c r="A33" s="83">
        <f t="shared" si="3"/>
        <v>30</v>
      </c>
      <c r="B33" s="83">
        <f t="shared" si="4"/>
        <v>970.666666666668</v>
      </c>
      <c r="C33" s="83">
        <f t="shared" si="5"/>
        <v>12.3333333333333</v>
      </c>
      <c r="D33" s="83">
        <f t="shared" si="6"/>
        <v>133.952380952381</v>
      </c>
      <c r="K33" s="82">
        <v>30</v>
      </c>
      <c r="L33" s="82">
        <f t="shared" si="8"/>
        <v>970</v>
      </c>
      <c r="M33" s="82">
        <f t="shared" si="1"/>
        <v>12</v>
      </c>
      <c r="N33" s="82">
        <f t="shared" si="7"/>
        <v>133</v>
      </c>
    </row>
    <row r="34" spans="1:14">
      <c r="A34" s="83">
        <f t="shared" si="3"/>
        <v>31</v>
      </c>
      <c r="B34" s="83">
        <f t="shared" si="4"/>
        <v>988.586206896553</v>
      </c>
      <c r="C34" s="83">
        <f t="shared" si="5"/>
        <v>12.7241379310345</v>
      </c>
      <c r="D34" s="83">
        <f t="shared" si="6"/>
        <v>137.832512315271</v>
      </c>
      <c r="K34" s="82">
        <v>31</v>
      </c>
      <c r="L34" s="82">
        <f t="shared" si="8"/>
        <v>988</v>
      </c>
      <c r="M34" s="82">
        <f t="shared" si="1"/>
        <v>12</v>
      </c>
      <c r="N34" s="82">
        <f t="shared" si="7"/>
        <v>137</v>
      </c>
    </row>
    <row r="35" spans="1:14">
      <c r="A35" s="83">
        <f t="shared" si="3"/>
        <v>32</v>
      </c>
      <c r="B35" s="83">
        <f t="shared" si="4"/>
        <v>1006.50574712644</v>
      </c>
      <c r="C35" s="83">
        <f t="shared" si="5"/>
        <v>13.1149425287356</v>
      </c>
      <c r="D35" s="83">
        <f t="shared" si="6"/>
        <v>141.712643678161</v>
      </c>
      <c r="K35" s="82">
        <v>32</v>
      </c>
      <c r="L35" s="82">
        <f t="shared" si="8"/>
        <v>1006</v>
      </c>
      <c r="M35" s="82">
        <f t="shared" si="1"/>
        <v>13</v>
      </c>
      <c r="N35" s="82">
        <f t="shared" si="7"/>
        <v>141</v>
      </c>
    </row>
    <row r="36" spans="1:14">
      <c r="A36" s="83">
        <f t="shared" si="3"/>
        <v>33</v>
      </c>
      <c r="B36" s="83">
        <f t="shared" si="4"/>
        <v>1024.42528735632</v>
      </c>
      <c r="C36" s="83">
        <f t="shared" si="5"/>
        <v>13.5057471264368</v>
      </c>
      <c r="D36" s="83">
        <f t="shared" si="6"/>
        <v>145.592775041051</v>
      </c>
      <c r="K36" s="82">
        <v>33</v>
      </c>
      <c r="L36" s="82">
        <f t="shared" si="8"/>
        <v>1024</v>
      </c>
      <c r="M36" s="82">
        <f t="shared" si="1"/>
        <v>13</v>
      </c>
      <c r="N36" s="82">
        <f t="shared" si="7"/>
        <v>145</v>
      </c>
    </row>
    <row r="37" spans="1:14">
      <c r="A37" s="83">
        <f t="shared" si="3"/>
        <v>34</v>
      </c>
      <c r="B37" s="83">
        <f t="shared" si="4"/>
        <v>1042.34482758621</v>
      </c>
      <c r="C37" s="83">
        <f t="shared" si="5"/>
        <v>13.8965517241379</v>
      </c>
      <c r="D37" s="83">
        <f t="shared" si="6"/>
        <v>149.472906403941</v>
      </c>
      <c r="K37" s="82">
        <v>34</v>
      </c>
      <c r="L37" s="82">
        <f t="shared" si="8"/>
        <v>1042</v>
      </c>
      <c r="M37" s="82">
        <f t="shared" ref="M37:M68" si="9">INT(C37)</f>
        <v>13</v>
      </c>
      <c r="N37" s="82">
        <f t="shared" si="7"/>
        <v>149</v>
      </c>
    </row>
    <row r="38" spans="1:14">
      <c r="A38" s="83">
        <f t="shared" si="3"/>
        <v>35</v>
      </c>
      <c r="B38" s="83">
        <f t="shared" si="4"/>
        <v>1060.26436781609</v>
      </c>
      <c r="C38" s="83">
        <f t="shared" si="5"/>
        <v>14.2873563218391</v>
      </c>
      <c r="D38" s="83">
        <f t="shared" si="6"/>
        <v>153.353037766831</v>
      </c>
      <c r="K38" s="82">
        <v>35</v>
      </c>
      <c r="L38" s="82">
        <f t="shared" si="8"/>
        <v>1060</v>
      </c>
      <c r="M38" s="82">
        <f t="shared" si="9"/>
        <v>14</v>
      </c>
      <c r="N38" s="82">
        <f t="shared" si="7"/>
        <v>153</v>
      </c>
    </row>
    <row r="39" spans="1:14">
      <c r="A39" s="83">
        <f t="shared" si="3"/>
        <v>36</v>
      </c>
      <c r="B39" s="83">
        <f t="shared" si="4"/>
        <v>1078.18390804598</v>
      </c>
      <c r="C39" s="83">
        <f t="shared" si="5"/>
        <v>14.6781609195402</v>
      </c>
      <c r="D39" s="83">
        <f t="shared" si="6"/>
        <v>157.233169129721</v>
      </c>
      <c r="K39" s="82">
        <v>36</v>
      </c>
      <c r="L39" s="82">
        <f t="shared" si="8"/>
        <v>1078</v>
      </c>
      <c r="M39" s="82">
        <f t="shared" si="9"/>
        <v>14</v>
      </c>
      <c r="N39" s="82">
        <f t="shared" si="7"/>
        <v>157</v>
      </c>
    </row>
    <row r="40" spans="1:14">
      <c r="A40" s="83">
        <f t="shared" si="3"/>
        <v>37</v>
      </c>
      <c r="B40" s="83">
        <f t="shared" si="4"/>
        <v>1096.10344827586</v>
      </c>
      <c r="C40" s="83">
        <f t="shared" si="5"/>
        <v>15.0689655172414</v>
      </c>
      <c r="D40" s="83">
        <f t="shared" si="6"/>
        <v>161.113300492611</v>
      </c>
      <c r="K40" s="82">
        <v>37</v>
      </c>
      <c r="L40" s="82">
        <f t="shared" si="8"/>
        <v>1096</v>
      </c>
      <c r="M40" s="82">
        <f t="shared" si="9"/>
        <v>15</v>
      </c>
      <c r="N40" s="82">
        <f t="shared" si="7"/>
        <v>161</v>
      </c>
    </row>
    <row r="41" spans="1:14">
      <c r="A41" s="83">
        <f t="shared" si="3"/>
        <v>38</v>
      </c>
      <c r="B41" s="83">
        <f t="shared" si="4"/>
        <v>1114.02298850575</v>
      </c>
      <c r="C41" s="83">
        <f t="shared" si="5"/>
        <v>15.4597701149425</v>
      </c>
      <c r="D41" s="83">
        <f t="shared" si="6"/>
        <v>164.993431855501</v>
      </c>
      <c r="K41" s="82">
        <v>38</v>
      </c>
      <c r="L41" s="82">
        <f t="shared" si="8"/>
        <v>1114</v>
      </c>
      <c r="M41" s="82">
        <f t="shared" si="9"/>
        <v>15</v>
      </c>
      <c r="N41" s="82">
        <f t="shared" si="7"/>
        <v>164</v>
      </c>
    </row>
    <row r="42" spans="1:14">
      <c r="A42" s="83">
        <f t="shared" si="3"/>
        <v>39</v>
      </c>
      <c r="B42" s="83">
        <f t="shared" si="4"/>
        <v>1131.94252873563</v>
      </c>
      <c r="C42" s="83">
        <f t="shared" si="5"/>
        <v>15.8505747126437</v>
      </c>
      <c r="D42" s="83">
        <f t="shared" si="6"/>
        <v>168.873563218391</v>
      </c>
      <c r="K42" s="82">
        <v>39</v>
      </c>
      <c r="L42" s="82">
        <f t="shared" si="8"/>
        <v>1131</v>
      </c>
      <c r="M42" s="82">
        <f t="shared" si="9"/>
        <v>15</v>
      </c>
      <c r="N42" s="82">
        <f t="shared" si="7"/>
        <v>168</v>
      </c>
    </row>
    <row r="43" spans="1:14">
      <c r="A43" s="83">
        <f t="shared" si="3"/>
        <v>40</v>
      </c>
      <c r="B43" s="83">
        <f t="shared" si="4"/>
        <v>1149.86206896552</v>
      </c>
      <c r="C43" s="83">
        <f t="shared" si="5"/>
        <v>16.2413793103448</v>
      </c>
      <c r="D43" s="83">
        <f t="shared" si="6"/>
        <v>172.753694581281</v>
      </c>
      <c r="K43" s="82">
        <v>40</v>
      </c>
      <c r="L43" s="82">
        <f t="shared" si="8"/>
        <v>1149</v>
      </c>
      <c r="M43" s="82">
        <f t="shared" si="9"/>
        <v>16</v>
      </c>
      <c r="N43" s="82">
        <f t="shared" si="7"/>
        <v>172</v>
      </c>
    </row>
    <row r="44" spans="1:14">
      <c r="A44" s="83">
        <f t="shared" si="3"/>
        <v>41</v>
      </c>
      <c r="B44" s="83">
        <f t="shared" si="4"/>
        <v>1167.7816091954</v>
      </c>
      <c r="C44" s="83">
        <f t="shared" si="5"/>
        <v>16.632183908046</v>
      </c>
      <c r="D44" s="83">
        <f t="shared" si="6"/>
        <v>176.633825944171</v>
      </c>
      <c r="K44" s="82">
        <v>41</v>
      </c>
      <c r="L44" s="82">
        <f t="shared" si="8"/>
        <v>1167</v>
      </c>
      <c r="M44" s="82">
        <f t="shared" si="9"/>
        <v>16</v>
      </c>
      <c r="N44" s="82">
        <f t="shared" si="7"/>
        <v>176</v>
      </c>
    </row>
    <row r="45" spans="1:14">
      <c r="A45" s="83">
        <f t="shared" si="3"/>
        <v>42</v>
      </c>
      <c r="B45" s="83">
        <f t="shared" si="4"/>
        <v>1185.70114942529</v>
      </c>
      <c r="C45" s="83">
        <f t="shared" si="5"/>
        <v>17.0229885057471</v>
      </c>
      <c r="D45" s="83">
        <f t="shared" si="6"/>
        <v>180.513957307061</v>
      </c>
      <c r="K45" s="82">
        <v>42</v>
      </c>
      <c r="L45" s="82">
        <f t="shared" si="8"/>
        <v>1185</v>
      </c>
      <c r="M45" s="82">
        <f t="shared" si="9"/>
        <v>17</v>
      </c>
      <c r="N45" s="82">
        <f t="shared" si="7"/>
        <v>180</v>
      </c>
    </row>
    <row r="46" spans="1:14">
      <c r="A46" s="83">
        <f t="shared" si="3"/>
        <v>43</v>
      </c>
      <c r="B46" s="83">
        <f t="shared" si="4"/>
        <v>1203.62068965517</v>
      </c>
      <c r="C46" s="83">
        <f t="shared" si="5"/>
        <v>17.4137931034483</v>
      </c>
      <c r="D46" s="83">
        <f t="shared" si="6"/>
        <v>184.394088669951</v>
      </c>
      <c r="K46" s="82">
        <v>43</v>
      </c>
      <c r="L46" s="82">
        <f t="shared" si="8"/>
        <v>1203</v>
      </c>
      <c r="M46" s="82">
        <f t="shared" si="9"/>
        <v>17</v>
      </c>
      <c r="N46" s="82">
        <f t="shared" si="7"/>
        <v>184</v>
      </c>
    </row>
    <row r="47" spans="1:14">
      <c r="A47" s="83">
        <f t="shared" si="3"/>
        <v>44</v>
      </c>
      <c r="B47" s="83">
        <f t="shared" si="4"/>
        <v>1221.54022988506</v>
      </c>
      <c r="C47" s="83">
        <f t="shared" si="5"/>
        <v>17.8045977011494</v>
      </c>
      <c r="D47" s="83">
        <f t="shared" si="6"/>
        <v>188.274220032841</v>
      </c>
      <c r="K47" s="82">
        <v>44</v>
      </c>
      <c r="L47" s="82">
        <f t="shared" si="8"/>
        <v>1221</v>
      </c>
      <c r="M47" s="82">
        <f t="shared" si="9"/>
        <v>17</v>
      </c>
      <c r="N47" s="82">
        <f t="shared" ref="N47:N93" si="10">INT(D47)</f>
        <v>188</v>
      </c>
    </row>
    <row r="48" spans="1:14">
      <c r="A48" s="83">
        <f t="shared" si="3"/>
        <v>45</v>
      </c>
      <c r="B48" s="83">
        <f t="shared" si="4"/>
        <v>1239.45977011494</v>
      </c>
      <c r="C48" s="83">
        <f t="shared" si="5"/>
        <v>18.1954022988506</v>
      </c>
      <c r="D48" s="83">
        <f t="shared" si="6"/>
        <v>192.154351395731</v>
      </c>
      <c r="K48" s="82">
        <v>45</v>
      </c>
      <c r="L48" s="82">
        <f t="shared" ref="L48:L70" si="11">INT(B48)</f>
        <v>1239</v>
      </c>
      <c r="M48" s="82">
        <f t="shared" si="9"/>
        <v>18</v>
      </c>
      <c r="N48" s="82">
        <f t="shared" si="10"/>
        <v>192</v>
      </c>
    </row>
    <row r="49" spans="1:14">
      <c r="A49" s="83">
        <f t="shared" si="3"/>
        <v>46</v>
      </c>
      <c r="B49" s="83">
        <f t="shared" si="4"/>
        <v>1257.37931034483</v>
      </c>
      <c r="C49" s="83">
        <f t="shared" si="5"/>
        <v>18.5862068965517</v>
      </c>
      <c r="D49" s="83">
        <f t="shared" si="6"/>
        <v>196.034482758621</v>
      </c>
      <c r="K49" s="82">
        <v>46</v>
      </c>
      <c r="L49" s="82">
        <f t="shared" si="11"/>
        <v>1257</v>
      </c>
      <c r="M49" s="82">
        <f t="shared" si="9"/>
        <v>18</v>
      </c>
      <c r="N49" s="82">
        <f t="shared" si="10"/>
        <v>196</v>
      </c>
    </row>
    <row r="50" spans="1:14">
      <c r="A50" s="83">
        <f t="shared" si="3"/>
        <v>47</v>
      </c>
      <c r="B50" s="83">
        <f t="shared" si="4"/>
        <v>1275.29885057472</v>
      </c>
      <c r="C50" s="83">
        <f t="shared" si="5"/>
        <v>18.9770114942529</v>
      </c>
      <c r="D50" s="83">
        <f t="shared" si="6"/>
        <v>199.914614121511</v>
      </c>
      <c r="K50" s="82">
        <v>47</v>
      </c>
      <c r="L50" s="82">
        <f t="shared" si="11"/>
        <v>1275</v>
      </c>
      <c r="M50" s="82">
        <f t="shared" si="9"/>
        <v>18</v>
      </c>
      <c r="N50" s="82">
        <f t="shared" si="10"/>
        <v>199</v>
      </c>
    </row>
    <row r="51" spans="1:14">
      <c r="A51" s="83">
        <f t="shared" si="3"/>
        <v>48</v>
      </c>
      <c r="B51" s="83">
        <f t="shared" si="4"/>
        <v>1293.2183908046</v>
      </c>
      <c r="C51" s="83">
        <f t="shared" si="5"/>
        <v>19.367816091954</v>
      </c>
      <c r="D51" s="83">
        <f t="shared" si="6"/>
        <v>203.794745484401</v>
      </c>
      <c r="K51" s="82">
        <v>48</v>
      </c>
      <c r="L51" s="82">
        <f t="shared" si="11"/>
        <v>1293</v>
      </c>
      <c r="M51" s="82">
        <f t="shared" si="9"/>
        <v>19</v>
      </c>
      <c r="N51" s="82">
        <f t="shared" si="10"/>
        <v>203</v>
      </c>
    </row>
    <row r="52" spans="1:14">
      <c r="A52" s="83">
        <f t="shared" si="3"/>
        <v>49</v>
      </c>
      <c r="B52" s="83">
        <f t="shared" si="4"/>
        <v>1311.13793103449</v>
      </c>
      <c r="C52" s="83">
        <f t="shared" si="5"/>
        <v>19.7586206896552</v>
      </c>
      <c r="D52" s="83">
        <f t="shared" si="6"/>
        <v>207.674876847291</v>
      </c>
      <c r="K52" s="82">
        <v>49</v>
      </c>
      <c r="L52" s="82">
        <f t="shared" si="11"/>
        <v>1311</v>
      </c>
      <c r="M52" s="82">
        <f t="shared" si="9"/>
        <v>19</v>
      </c>
      <c r="N52" s="82">
        <f t="shared" si="10"/>
        <v>207</v>
      </c>
    </row>
    <row r="53" spans="1:14">
      <c r="A53" s="83">
        <f t="shared" si="3"/>
        <v>50</v>
      </c>
      <c r="B53" s="83">
        <f t="shared" si="4"/>
        <v>1329.05747126437</v>
      </c>
      <c r="C53" s="83">
        <f t="shared" si="5"/>
        <v>20.1494252873563</v>
      </c>
      <c r="D53" s="83">
        <f t="shared" si="6"/>
        <v>211.555008210181</v>
      </c>
      <c r="K53" s="82">
        <v>50</v>
      </c>
      <c r="L53" s="82">
        <f t="shared" si="11"/>
        <v>1329</v>
      </c>
      <c r="M53" s="82">
        <f t="shared" si="9"/>
        <v>20</v>
      </c>
      <c r="N53" s="82">
        <f t="shared" si="10"/>
        <v>211</v>
      </c>
    </row>
    <row r="54" spans="1:14">
      <c r="A54" s="83">
        <f t="shared" si="3"/>
        <v>51</v>
      </c>
      <c r="B54" s="83">
        <f t="shared" si="4"/>
        <v>1346.97701149426</v>
      </c>
      <c r="C54" s="83">
        <f t="shared" si="5"/>
        <v>20.5402298850575</v>
      </c>
      <c r="D54" s="83">
        <f t="shared" si="6"/>
        <v>215.435139573071</v>
      </c>
      <c r="K54" s="82">
        <v>51</v>
      </c>
      <c r="L54" s="82">
        <f t="shared" si="11"/>
        <v>1346</v>
      </c>
      <c r="M54" s="82">
        <f t="shared" si="9"/>
        <v>20</v>
      </c>
      <c r="N54" s="82">
        <f t="shared" si="10"/>
        <v>215</v>
      </c>
    </row>
    <row r="55" spans="1:14">
      <c r="A55" s="83">
        <f t="shared" si="3"/>
        <v>52</v>
      </c>
      <c r="B55" s="83">
        <f t="shared" si="4"/>
        <v>1364.89655172414</v>
      </c>
      <c r="C55" s="83">
        <f t="shared" si="5"/>
        <v>20.9310344827586</v>
      </c>
      <c r="D55" s="83">
        <f t="shared" si="6"/>
        <v>219.315270935961</v>
      </c>
      <c r="K55" s="82">
        <v>52</v>
      </c>
      <c r="L55" s="82">
        <f t="shared" si="11"/>
        <v>1364</v>
      </c>
      <c r="M55" s="82">
        <f t="shared" si="9"/>
        <v>20</v>
      </c>
      <c r="N55" s="82">
        <f t="shared" si="10"/>
        <v>219</v>
      </c>
    </row>
    <row r="56" spans="1:14">
      <c r="A56" s="83">
        <f t="shared" si="3"/>
        <v>53</v>
      </c>
      <c r="B56" s="83">
        <f t="shared" si="4"/>
        <v>1382.81609195403</v>
      </c>
      <c r="C56" s="83">
        <f t="shared" si="5"/>
        <v>21.3218390804598</v>
      </c>
      <c r="D56" s="83">
        <f t="shared" si="6"/>
        <v>223.195402298851</v>
      </c>
      <c r="K56" s="82">
        <v>53</v>
      </c>
      <c r="L56" s="82">
        <f t="shared" si="11"/>
        <v>1382</v>
      </c>
      <c r="M56" s="82">
        <f t="shared" si="9"/>
        <v>21</v>
      </c>
      <c r="N56" s="82">
        <f t="shared" si="10"/>
        <v>223</v>
      </c>
    </row>
    <row r="57" spans="1:14">
      <c r="A57" s="83">
        <f t="shared" si="3"/>
        <v>54</v>
      </c>
      <c r="B57" s="83">
        <f t="shared" si="4"/>
        <v>1400.73563218391</v>
      </c>
      <c r="C57" s="83">
        <f t="shared" si="5"/>
        <v>21.7126436781609</v>
      </c>
      <c r="D57" s="83">
        <f t="shared" si="6"/>
        <v>227.075533661741</v>
      </c>
      <c r="K57" s="82">
        <v>54</v>
      </c>
      <c r="L57" s="82">
        <f t="shared" si="11"/>
        <v>1400</v>
      </c>
      <c r="M57" s="82">
        <f t="shared" si="9"/>
        <v>21</v>
      </c>
      <c r="N57" s="82">
        <f t="shared" si="10"/>
        <v>227</v>
      </c>
    </row>
    <row r="58" spans="1:14">
      <c r="A58" s="83">
        <f t="shared" si="3"/>
        <v>55</v>
      </c>
      <c r="B58" s="83">
        <f t="shared" si="4"/>
        <v>1418.6551724138</v>
      </c>
      <c r="C58" s="83">
        <f t="shared" si="5"/>
        <v>22.1034482758621</v>
      </c>
      <c r="D58" s="83">
        <f t="shared" si="6"/>
        <v>230.955665024631</v>
      </c>
      <c r="K58" s="82">
        <v>55</v>
      </c>
      <c r="L58" s="82">
        <f t="shared" si="11"/>
        <v>1418</v>
      </c>
      <c r="M58" s="82">
        <f t="shared" si="9"/>
        <v>22</v>
      </c>
      <c r="N58" s="82">
        <f t="shared" si="10"/>
        <v>230</v>
      </c>
    </row>
    <row r="59" spans="1:14">
      <c r="A59" s="83">
        <f t="shared" si="3"/>
        <v>56</v>
      </c>
      <c r="B59" s="83">
        <f t="shared" si="4"/>
        <v>1436.57471264368</v>
      </c>
      <c r="C59" s="83">
        <f t="shared" si="5"/>
        <v>22.4942528735632</v>
      </c>
      <c r="D59" s="83">
        <f t="shared" si="6"/>
        <v>234.835796387521</v>
      </c>
      <c r="K59" s="82">
        <v>56</v>
      </c>
      <c r="L59" s="82">
        <f t="shared" si="11"/>
        <v>1436</v>
      </c>
      <c r="M59" s="82">
        <f t="shared" si="9"/>
        <v>22</v>
      </c>
      <c r="N59" s="82">
        <f t="shared" si="10"/>
        <v>234</v>
      </c>
    </row>
    <row r="60" spans="1:14">
      <c r="A60" s="83">
        <f t="shared" si="3"/>
        <v>57</v>
      </c>
      <c r="B60" s="83">
        <f t="shared" si="4"/>
        <v>1454.49425287357</v>
      </c>
      <c r="C60" s="83">
        <f t="shared" si="5"/>
        <v>22.8850574712644</v>
      </c>
      <c r="D60" s="83">
        <f t="shared" si="6"/>
        <v>238.715927750411</v>
      </c>
      <c r="K60" s="82">
        <v>57</v>
      </c>
      <c r="L60" s="82">
        <f t="shared" si="11"/>
        <v>1454</v>
      </c>
      <c r="M60" s="82">
        <f t="shared" si="9"/>
        <v>22</v>
      </c>
      <c r="N60" s="82">
        <f t="shared" si="10"/>
        <v>238</v>
      </c>
    </row>
    <row r="61" spans="1:14">
      <c r="A61" s="83">
        <f t="shared" si="3"/>
        <v>58</v>
      </c>
      <c r="B61" s="83">
        <f t="shared" si="4"/>
        <v>1472.41379310345</v>
      </c>
      <c r="C61" s="83">
        <f t="shared" si="5"/>
        <v>23.2758620689655</v>
      </c>
      <c r="D61" s="83">
        <f t="shared" si="6"/>
        <v>242.5960591133</v>
      </c>
      <c r="K61" s="82">
        <v>58</v>
      </c>
      <c r="L61" s="82">
        <f t="shared" si="11"/>
        <v>1472</v>
      </c>
      <c r="M61" s="82">
        <f t="shared" si="9"/>
        <v>23</v>
      </c>
      <c r="N61" s="82">
        <f t="shared" si="10"/>
        <v>242</v>
      </c>
    </row>
    <row r="62" spans="1:14">
      <c r="A62" s="83">
        <f t="shared" si="3"/>
        <v>59</v>
      </c>
      <c r="B62" s="83">
        <f t="shared" si="4"/>
        <v>1490.33333333334</v>
      </c>
      <c r="C62" s="83">
        <f t="shared" si="5"/>
        <v>23.6666666666667</v>
      </c>
      <c r="D62" s="83">
        <f t="shared" si="6"/>
        <v>246.47619047619</v>
      </c>
      <c r="K62" s="82">
        <v>59</v>
      </c>
      <c r="L62" s="82">
        <f t="shared" si="11"/>
        <v>1490</v>
      </c>
      <c r="M62" s="82">
        <f t="shared" si="9"/>
        <v>23</v>
      </c>
      <c r="N62" s="82">
        <f t="shared" si="10"/>
        <v>246</v>
      </c>
    </row>
    <row r="63" spans="1:14">
      <c r="A63" s="83">
        <f t="shared" si="3"/>
        <v>60</v>
      </c>
      <c r="B63" s="83">
        <f t="shared" si="4"/>
        <v>1508.25287356322</v>
      </c>
      <c r="C63" s="83">
        <f t="shared" si="5"/>
        <v>24.0574712643678</v>
      </c>
      <c r="D63" s="83">
        <f t="shared" si="6"/>
        <v>250.35632183908</v>
      </c>
      <c r="K63" s="82">
        <v>60</v>
      </c>
      <c r="L63" s="82">
        <f t="shared" si="11"/>
        <v>1508</v>
      </c>
      <c r="M63" s="82">
        <f t="shared" si="9"/>
        <v>24</v>
      </c>
      <c r="N63" s="82">
        <f t="shared" si="10"/>
        <v>250</v>
      </c>
    </row>
    <row r="64" spans="1:14">
      <c r="A64" s="83">
        <f t="shared" si="3"/>
        <v>61</v>
      </c>
      <c r="B64" s="83">
        <f t="shared" si="4"/>
        <v>1526.17241379311</v>
      </c>
      <c r="C64" s="83">
        <f t="shared" si="5"/>
        <v>24.448275862069</v>
      </c>
      <c r="D64" s="83">
        <f t="shared" si="6"/>
        <v>254.23645320197</v>
      </c>
      <c r="K64" s="82">
        <v>61</v>
      </c>
      <c r="L64" s="82">
        <f t="shared" si="11"/>
        <v>1526</v>
      </c>
      <c r="M64" s="82">
        <f t="shared" si="9"/>
        <v>24</v>
      </c>
      <c r="N64" s="82">
        <f t="shared" si="10"/>
        <v>254</v>
      </c>
    </row>
    <row r="65" spans="1:14">
      <c r="A65" s="83">
        <f t="shared" si="3"/>
        <v>62</v>
      </c>
      <c r="B65" s="83">
        <f t="shared" si="4"/>
        <v>1544.09195402299</v>
      </c>
      <c r="C65" s="83">
        <f t="shared" si="5"/>
        <v>24.8390804597701</v>
      </c>
      <c r="D65" s="83">
        <f t="shared" si="6"/>
        <v>258.11658456486</v>
      </c>
      <c r="K65" s="82">
        <v>62</v>
      </c>
      <c r="L65" s="82">
        <f t="shared" si="11"/>
        <v>1544</v>
      </c>
      <c r="M65" s="82">
        <f t="shared" si="9"/>
        <v>24</v>
      </c>
      <c r="N65" s="82">
        <f t="shared" si="10"/>
        <v>258</v>
      </c>
    </row>
    <row r="66" spans="1:14">
      <c r="A66" s="83">
        <f t="shared" si="3"/>
        <v>63</v>
      </c>
      <c r="B66" s="83">
        <f t="shared" si="4"/>
        <v>1562.01149425288</v>
      </c>
      <c r="C66" s="83">
        <f t="shared" si="5"/>
        <v>25.2298850574713</v>
      </c>
      <c r="D66" s="83">
        <f t="shared" si="6"/>
        <v>261.99671592775</v>
      </c>
      <c r="K66" s="82">
        <v>63</v>
      </c>
      <c r="L66" s="82">
        <f t="shared" si="11"/>
        <v>1562</v>
      </c>
      <c r="M66" s="82">
        <f t="shared" si="9"/>
        <v>25</v>
      </c>
      <c r="N66" s="82">
        <f t="shared" si="10"/>
        <v>261</v>
      </c>
    </row>
    <row r="67" spans="1:14">
      <c r="A67" s="83">
        <f t="shared" si="3"/>
        <v>64</v>
      </c>
      <c r="B67" s="83">
        <f t="shared" si="4"/>
        <v>1579.93103448276</v>
      </c>
      <c r="C67" s="83">
        <f t="shared" si="5"/>
        <v>25.6206896551724</v>
      </c>
      <c r="D67" s="83">
        <f t="shared" si="6"/>
        <v>265.87684729064</v>
      </c>
      <c r="K67" s="82">
        <v>64</v>
      </c>
      <c r="L67" s="82">
        <f t="shared" si="11"/>
        <v>1579</v>
      </c>
      <c r="M67" s="82">
        <f t="shared" si="9"/>
        <v>25</v>
      </c>
      <c r="N67" s="82">
        <f t="shared" si="10"/>
        <v>265</v>
      </c>
    </row>
    <row r="68" spans="1:14">
      <c r="A68" s="83">
        <f t="shared" si="3"/>
        <v>65</v>
      </c>
      <c r="B68" s="83">
        <f t="shared" si="4"/>
        <v>1597.85057471265</v>
      </c>
      <c r="C68" s="83">
        <f t="shared" si="5"/>
        <v>26.0114942528735</v>
      </c>
      <c r="D68" s="83">
        <f t="shared" si="6"/>
        <v>269.75697865353</v>
      </c>
      <c r="K68" s="82">
        <v>65</v>
      </c>
      <c r="L68" s="82">
        <f t="shared" si="11"/>
        <v>1597</v>
      </c>
      <c r="M68" s="82">
        <f t="shared" si="9"/>
        <v>26</v>
      </c>
      <c r="N68" s="82">
        <f t="shared" si="10"/>
        <v>269</v>
      </c>
    </row>
    <row r="69" spans="1:14">
      <c r="A69" s="83">
        <f t="shared" si="3"/>
        <v>66</v>
      </c>
      <c r="B69" s="83">
        <f t="shared" si="4"/>
        <v>1615.77011494253</v>
      </c>
      <c r="C69" s="83">
        <f t="shared" si="5"/>
        <v>26.4022988505747</v>
      </c>
      <c r="D69" s="83">
        <f t="shared" si="6"/>
        <v>273.63711001642</v>
      </c>
      <c r="K69" s="82">
        <v>66</v>
      </c>
      <c r="L69" s="82">
        <f t="shared" si="11"/>
        <v>1615</v>
      </c>
      <c r="M69" s="82">
        <f t="shared" ref="M69:M93" si="12">INT(C69)</f>
        <v>26</v>
      </c>
      <c r="N69" s="82">
        <f t="shared" si="10"/>
        <v>273</v>
      </c>
    </row>
    <row r="70" spans="1:14">
      <c r="A70" s="83">
        <f t="shared" ref="A70:A93" si="13">A69+1</f>
        <v>67</v>
      </c>
      <c r="B70" s="83">
        <f t="shared" ref="B70:B92" si="14">B69+G$5</f>
        <v>1633.68965517242</v>
      </c>
      <c r="C70" s="83">
        <f t="shared" ref="C70:C92" si="15">C69+H$5</f>
        <v>26.7931034482758</v>
      </c>
      <c r="D70" s="83">
        <f t="shared" ref="D70:D92" si="16">D69+I$5</f>
        <v>277.51724137931</v>
      </c>
      <c r="K70" s="82">
        <v>67</v>
      </c>
      <c r="L70" s="82">
        <f t="shared" si="11"/>
        <v>1633</v>
      </c>
      <c r="M70" s="82">
        <f t="shared" si="12"/>
        <v>26</v>
      </c>
      <c r="N70" s="82">
        <f t="shared" si="10"/>
        <v>277</v>
      </c>
    </row>
    <row r="71" spans="1:14">
      <c r="A71" s="83">
        <f t="shared" si="13"/>
        <v>68</v>
      </c>
      <c r="B71" s="83">
        <f t="shared" si="14"/>
        <v>1651.6091954023</v>
      </c>
      <c r="C71" s="83">
        <f t="shared" si="15"/>
        <v>27.183908045977</v>
      </c>
      <c r="D71" s="83">
        <f t="shared" si="16"/>
        <v>281.3973727422</v>
      </c>
      <c r="K71" s="82">
        <v>68</v>
      </c>
      <c r="L71" s="82">
        <f t="shared" ref="L71:L93" si="17">INT(B71)</f>
        <v>1651</v>
      </c>
      <c r="M71" s="82">
        <f t="shared" si="12"/>
        <v>27</v>
      </c>
      <c r="N71" s="82">
        <f t="shared" si="10"/>
        <v>281</v>
      </c>
    </row>
    <row r="72" spans="1:14">
      <c r="A72" s="83">
        <f t="shared" si="13"/>
        <v>69</v>
      </c>
      <c r="B72" s="83">
        <f t="shared" si="14"/>
        <v>1669.52873563219</v>
      </c>
      <c r="C72" s="83">
        <f t="shared" si="15"/>
        <v>27.5747126436781</v>
      </c>
      <c r="D72" s="83">
        <f t="shared" si="16"/>
        <v>285.27750410509</v>
      </c>
      <c r="K72" s="82">
        <v>69</v>
      </c>
      <c r="L72" s="82">
        <f t="shared" si="17"/>
        <v>1669</v>
      </c>
      <c r="M72" s="82">
        <f t="shared" si="12"/>
        <v>27</v>
      </c>
      <c r="N72" s="82">
        <f t="shared" si="10"/>
        <v>285</v>
      </c>
    </row>
    <row r="73" spans="1:14">
      <c r="A73" s="83">
        <f t="shared" si="13"/>
        <v>70</v>
      </c>
      <c r="B73" s="83">
        <f t="shared" si="14"/>
        <v>1687.44827586207</v>
      </c>
      <c r="C73" s="83">
        <f t="shared" si="15"/>
        <v>27.9655172413793</v>
      </c>
      <c r="D73" s="83">
        <f t="shared" si="16"/>
        <v>289.15763546798</v>
      </c>
      <c r="K73" s="82">
        <v>70</v>
      </c>
      <c r="L73" s="82">
        <f t="shared" si="17"/>
        <v>1687</v>
      </c>
      <c r="M73" s="82">
        <f t="shared" si="12"/>
        <v>27</v>
      </c>
      <c r="N73" s="82">
        <f t="shared" si="10"/>
        <v>289</v>
      </c>
    </row>
    <row r="74" spans="1:14">
      <c r="A74" s="83">
        <f t="shared" si="13"/>
        <v>71</v>
      </c>
      <c r="B74" s="83">
        <f t="shared" si="14"/>
        <v>1705.36781609196</v>
      </c>
      <c r="C74" s="83">
        <f t="shared" si="15"/>
        <v>28.3563218390804</v>
      </c>
      <c r="D74" s="83">
        <f t="shared" si="16"/>
        <v>293.03776683087</v>
      </c>
      <c r="K74" s="82">
        <v>71</v>
      </c>
      <c r="L74" s="82">
        <f t="shared" si="17"/>
        <v>1705</v>
      </c>
      <c r="M74" s="82">
        <f t="shared" si="12"/>
        <v>28</v>
      </c>
      <c r="N74" s="82">
        <f t="shared" si="10"/>
        <v>293</v>
      </c>
    </row>
    <row r="75" spans="1:14">
      <c r="A75" s="83">
        <f t="shared" si="13"/>
        <v>72</v>
      </c>
      <c r="B75" s="83">
        <f t="shared" si="14"/>
        <v>1723.28735632184</v>
      </c>
      <c r="C75" s="83">
        <f t="shared" si="15"/>
        <v>28.7471264367816</v>
      </c>
      <c r="D75" s="83">
        <f t="shared" si="16"/>
        <v>296.91789819376</v>
      </c>
      <c r="K75" s="82">
        <v>72</v>
      </c>
      <c r="L75" s="82">
        <f t="shared" si="17"/>
        <v>1723</v>
      </c>
      <c r="M75" s="82">
        <f t="shared" si="12"/>
        <v>28</v>
      </c>
      <c r="N75" s="82">
        <f t="shared" si="10"/>
        <v>296</v>
      </c>
    </row>
    <row r="76" spans="1:14">
      <c r="A76" s="83">
        <f t="shared" si="13"/>
        <v>73</v>
      </c>
      <c r="B76" s="83">
        <f t="shared" si="14"/>
        <v>1741.20689655173</v>
      </c>
      <c r="C76" s="83">
        <f t="shared" si="15"/>
        <v>29.1379310344827</v>
      </c>
      <c r="D76" s="83">
        <f t="shared" si="16"/>
        <v>300.79802955665</v>
      </c>
      <c r="K76" s="82">
        <v>73</v>
      </c>
      <c r="L76" s="82">
        <f t="shared" si="17"/>
        <v>1741</v>
      </c>
      <c r="M76" s="82">
        <f t="shared" si="12"/>
        <v>29</v>
      </c>
      <c r="N76" s="82">
        <f t="shared" si="10"/>
        <v>300</v>
      </c>
    </row>
    <row r="77" spans="1:14">
      <c r="A77" s="83">
        <f t="shared" si="13"/>
        <v>74</v>
      </c>
      <c r="B77" s="83">
        <f t="shared" si="14"/>
        <v>1759.12643678161</v>
      </c>
      <c r="C77" s="83">
        <f t="shared" si="15"/>
        <v>29.5287356321839</v>
      </c>
      <c r="D77" s="83">
        <f t="shared" si="16"/>
        <v>304.67816091954</v>
      </c>
      <c r="K77" s="82">
        <v>74</v>
      </c>
      <c r="L77" s="82">
        <f t="shared" si="17"/>
        <v>1759</v>
      </c>
      <c r="M77" s="82">
        <f t="shared" si="12"/>
        <v>29</v>
      </c>
      <c r="N77" s="82">
        <f t="shared" si="10"/>
        <v>304</v>
      </c>
    </row>
    <row r="78" spans="1:14">
      <c r="A78" s="83">
        <f t="shared" si="13"/>
        <v>75</v>
      </c>
      <c r="B78" s="83">
        <f t="shared" si="14"/>
        <v>1777.0459770115</v>
      </c>
      <c r="C78" s="83">
        <f t="shared" si="15"/>
        <v>29.919540229885</v>
      </c>
      <c r="D78" s="83">
        <f t="shared" si="16"/>
        <v>308.55829228243</v>
      </c>
      <c r="K78" s="82">
        <v>75</v>
      </c>
      <c r="L78" s="82">
        <f t="shared" si="17"/>
        <v>1777</v>
      </c>
      <c r="M78" s="82">
        <f t="shared" si="12"/>
        <v>29</v>
      </c>
      <c r="N78" s="82">
        <f t="shared" si="10"/>
        <v>308</v>
      </c>
    </row>
    <row r="79" spans="1:14">
      <c r="A79" s="83">
        <f t="shared" si="13"/>
        <v>76</v>
      </c>
      <c r="B79" s="83">
        <f t="shared" si="14"/>
        <v>1794.96551724138</v>
      </c>
      <c r="C79" s="83">
        <f t="shared" si="15"/>
        <v>30.3103448275862</v>
      </c>
      <c r="D79" s="83">
        <f t="shared" si="16"/>
        <v>312.43842364532</v>
      </c>
      <c r="K79" s="82">
        <v>76</v>
      </c>
      <c r="L79" s="82">
        <f t="shared" si="17"/>
        <v>1794</v>
      </c>
      <c r="M79" s="82">
        <f t="shared" si="12"/>
        <v>30</v>
      </c>
      <c r="N79" s="82">
        <f t="shared" si="10"/>
        <v>312</v>
      </c>
    </row>
    <row r="80" spans="1:14">
      <c r="A80" s="83">
        <f t="shared" si="13"/>
        <v>77</v>
      </c>
      <c r="B80" s="83">
        <f t="shared" si="14"/>
        <v>1812.88505747127</v>
      </c>
      <c r="C80" s="83">
        <f t="shared" si="15"/>
        <v>30.7011494252873</v>
      </c>
      <c r="D80" s="83">
        <f t="shared" si="16"/>
        <v>316.31855500821</v>
      </c>
      <c r="K80" s="82">
        <v>77</v>
      </c>
      <c r="L80" s="82">
        <f t="shared" si="17"/>
        <v>1812</v>
      </c>
      <c r="M80" s="82">
        <f t="shared" si="12"/>
        <v>30</v>
      </c>
      <c r="N80" s="82">
        <f t="shared" si="10"/>
        <v>316</v>
      </c>
    </row>
    <row r="81" spans="1:14">
      <c r="A81" s="83">
        <f t="shared" si="13"/>
        <v>78</v>
      </c>
      <c r="B81" s="83">
        <f t="shared" si="14"/>
        <v>1830.80459770115</v>
      </c>
      <c r="C81" s="83">
        <f t="shared" si="15"/>
        <v>31.0919540229885</v>
      </c>
      <c r="D81" s="83">
        <f t="shared" si="16"/>
        <v>320.1986863711</v>
      </c>
      <c r="K81" s="82">
        <v>78</v>
      </c>
      <c r="L81" s="82">
        <f t="shared" si="17"/>
        <v>1830</v>
      </c>
      <c r="M81" s="82">
        <f t="shared" si="12"/>
        <v>31</v>
      </c>
      <c r="N81" s="82">
        <f t="shared" si="10"/>
        <v>320</v>
      </c>
    </row>
    <row r="82" spans="1:14">
      <c r="A82" s="83">
        <f t="shared" si="13"/>
        <v>79</v>
      </c>
      <c r="B82" s="83">
        <f t="shared" si="14"/>
        <v>1848.72413793104</v>
      </c>
      <c r="C82" s="83">
        <f t="shared" si="15"/>
        <v>31.4827586206896</v>
      </c>
      <c r="D82" s="83">
        <f t="shared" si="16"/>
        <v>324.07881773399</v>
      </c>
      <c r="K82" s="82">
        <v>79</v>
      </c>
      <c r="L82" s="82">
        <f t="shared" si="17"/>
        <v>1848</v>
      </c>
      <c r="M82" s="82">
        <f t="shared" si="12"/>
        <v>31</v>
      </c>
      <c r="N82" s="82">
        <f t="shared" si="10"/>
        <v>324</v>
      </c>
    </row>
    <row r="83" spans="1:14">
      <c r="A83" s="83">
        <f t="shared" si="13"/>
        <v>80</v>
      </c>
      <c r="B83" s="83">
        <f t="shared" si="14"/>
        <v>1866.64367816092</v>
      </c>
      <c r="C83" s="83">
        <f t="shared" si="15"/>
        <v>31.8735632183908</v>
      </c>
      <c r="D83" s="83">
        <f t="shared" si="16"/>
        <v>327.95894909688</v>
      </c>
      <c r="K83" s="82">
        <v>80</v>
      </c>
      <c r="L83" s="82">
        <f t="shared" si="17"/>
        <v>1866</v>
      </c>
      <c r="M83" s="82">
        <f t="shared" si="12"/>
        <v>31</v>
      </c>
      <c r="N83" s="82">
        <f t="shared" si="10"/>
        <v>327</v>
      </c>
    </row>
    <row r="84" spans="1:14">
      <c r="A84" s="83">
        <f t="shared" si="13"/>
        <v>81</v>
      </c>
      <c r="B84" s="83">
        <f t="shared" si="14"/>
        <v>1884.56321839081</v>
      </c>
      <c r="C84" s="83">
        <f t="shared" si="15"/>
        <v>32.2643678160919</v>
      </c>
      <c r="D84" s="83">
        <f t="shared" si="16"/>
        <v>331.83908045977</v>
      </c>
      <c r="K84" s="82">
        <v>81</v>
      </c>
      <c r="L84" s="82">
        <f t="shared" si="17"/>
        <v>1884</v>
      </c>
      <c r="M84" s="82">
        <f t="shared" si="12"/>
        <v>32</v>
      </c>
      <c r="N84" s="82">
        <f t="shared" si="10"/>
        <v>331</v>
      </c>
    </row>
    <row r="85" spans="1:14">
      <c r="A85" s="83">
        <f t="shared" si="13"/>
        <v>82</v>
      </c>
      <c r="B85" s="83">
        <f t="shared" si="14"/>
        <v>1902.48275862069</v>
      </c>
      <c r="C85" s="83">
        <f t="shared" si="15"/>
        <v>32.6551724137931</v>
      </c>
      <c r="D85" s="83">
        <f t="shared" si="16"/>
        <v>335.71921182266</v>
      </c>
      <c r="K85" s="82">
        <v>82</v>
      </c>
      <c r="L85" s="82">
        <f t="shared" si="17"/>
        <v>1902</v>
      </c>
      <c r="M85" s="82">
        <f t="shared" si="12"/>
        <v>32</v>
      </c>
      <c r="N85" s="82">
        <f t="shared" si="10"/>
        <v>335</v>
      </c>
    </row>
    <row r="86" spans="1:14">
      <c r="A86" s="83">
        <f t="shared" si="13"/>
        <v>83</v>
      </c>
      <c r="B86" s="83">
        <f t="shared" si="14"/>
        <v>1920.40229885058</v>
      </c>
      <c r="C86" s="83">
        <f t="shared" si="15"/>
        <v>33.0459770114942</v>
      </c>
      <c r="D86" s="83">
        <f t="shared" si="16"/>
        <v>339.59934318555</v>
      </c>
      <c r="K86" s="82">
        <v>83</v>
      </c>
      <c r="L86" s="82">
        <f t="shared" si="17"/>
        <v>1920</v>
      </c>
      <c r="M86" s="82">
        <f t="shared" si="12"/>
        <v>33</v>
      </c>
      <c r="N86" s="82">
        <f t="shared" si="10"/>
        <v>339</v>
      </c>
    </row>
    <row r="87" spans="1:14">
      <c r="A87" s="83">
        <f t="shared" si="13"/>
        <v>84</v>
      </c>
      <c r="B87" s="83">
        <f t="shared" si="14"/>
        <v>1938.32183908046</v>
      </c>
      <c r="C87" s="83">
        <f t="shared" si="15"/>
        <v>33.4367816091954</v>
      </c>
      <c r="D87" s="83">
        <f t="shared" si="16"/>
        <v>343.47947454844</v>
      </c>
      <c r="K87" s="82">
        <v>84</v>
      </c>
      <c r="L87" s="82">
        <f t="shared" si="17"/>
        <v>1938</v>
      </c>
      <c r="M87" s="82">
        <f t="shared" si="12"/>
        <v>33</v>
      </c>
      <c r="N87" s="82">
        <f t="shared" si="10"/>
        <v>343</v>
      </c>
    </row>
    <row r="88" spans="1:14">
      <c r="A88" s="83">
        <f t="shared" si="13"/>
        <v>85</v>
      </c>
      <c r="B88" s="83">
        <f t="shared" si="14"/>
        <v>1956.24137931035</v>
      </c>
      <c r="C88" s="83">
        <f t="shared" si="15"/>
        <v>33.8275862068965</v>
      </c>
      <c r="D88" s="83">
        <f t="shared" si="16"/>
        <v>347.35960591133</v>
      </c>
      <c r="K88" s="82">
        <v>85</v>
      </c>
      <c r="L88" s="82">
        <f t="shared" si="17"/>
        <v>1956</v>
      </c>
      <c r="M88" s="82">
        <f t="shared" si="12"/>
        <v>33</v>
      </c>
      <c r="N88" s="82">
        <f t="shared" si="10"/>
        <v>347</v>
      </c>
    </row>
    <row r="89" spans="1:14">
      <c r="A89" s="83">
        <f t="shared" si="13"/>
        <v>86</v>
      </c>
      <c r="B89" s="83">
        <f t="shared" si="14"/>
        <v>1974.16091954023</v>
      </c>
      <c r="C89" s="83">
        <f t="shared" si="15"/>
        <v>34.2183908045977</v>
      </c>
      <c r="D89" s="83">
        <f t="shared" si="16"/>
        <v>351.23973727422</v>
      </c>
      <c r="K89" s="82">
        <v>86</v>
      </c>
      <c r="L89" s="82">
        <f t="shared" si="17"/>
        <v>1974</v>
      </c>
      <c r="M89" s="82">
        <f t="shared" si="12"/>
        <v>34</v>
      </c>
      <c r="N89" s="82">
        <f t="shared" si="10"/>
        <v>351</v>
      </c>
    </row>
    <row r="90" spans="1:14">
      <c r="A90" s="83">
        <f t="shared" si="13"/>
        <v>87</v>
      </c>
      <c r="B90" s="83">
        <f t="shared" si="14"/>
        <v>1992.08045977012</v>
      </c>
      <c r="C90" s="83">
        <f t="shared" si="15"/>
        <v>34.6091954022988</v>
      </c>
      <c r="D90" s="83">
        <f t="shared" si="16"/>
        <v>355.11986863711</v>
      </c>
      <c r="K90" s="82">
        <v>87</v>
      </c>
      <c r="L90" s="82">
        <f t="shared" si="17"/>
        <v>1992</v>
      </c>
      <c r="M90" s="82">
        <f t="shared" si="12"/>
        <v>34</v>
      </c>
      <c r="N90" s="82">
        <f t="shared" si="10"/>
        <v>355</v>
      </c>
    </row>
    <row r="91" spans="1:14">
      <c r="A91" s="83">
        <f t="shared" si="13"/>
        <v>88</v>
      </c>
      <c r="B91" s="83">
        <f t="shared" si="14"/>
        <v>2010</v>
      </c>
      <c r="C91" s="83">
        <f t="shared" si="15"/>
        <v>35</v>
      </c>
      <c r="D91" s="83">
        <f t="shared" si="16"/>
        <v>359</v>
      </c>
      <c r="K91" s="82">
        <v>88</v>
      </c>
      <c r="L91" s="82">
        <f t="shared" si="17"/>
        <v>2010</v>
      </c>
      <c r="M91" s="82">
        <f t="shared" si="12"/>
        <v>35</v>
      </c>
      <c r="N91" s="82">
        <f t="shared" si="10"/>
        <v>359</v>
      </c>
    </row>
    <row r="92" spans="1:14">
      <c r="A92" s="83">
        <f t="shared" si="13"/>
        <v>89</v>
      </c>
      <c r="B92" s="83">
        <f t="shared" si="14"/>
        <v>2027.91954022989</v>
      </c>
      <c r="C92" s="83">
        <f t="shared" si="15"/>
        <v>35.3908045977011</v>
      </c>
      <c r="D92" s="83">
        <f t="shared" si="16"/>
        <v>362.88013136289</v>
      </c>
      <c r="K92" s="82">
        <v>89</v>
      </c>
      <c r="L92" s="82">
        <f t="shared" si="17"/>
        <v>2027</v>
      </c>
      <c r="M92" s="82">
        <f t="shared" si="12"/>
        <v>35</v>
      </c>
      <c r="N92" s="82">
        <f t="shared" si="10"/>
        <v>362</v>
      </c>
    </row>
    <row r="93" spans="1:14">
      <c r="A93" s="83">
        <f t="shared" si="13"/>
        <v>90</v>
      </c>
      <c r="B93" s="83">
        <f>ROUND(武器!X86*4.5,0)</f>
        <v>2010</v>
      </c>
      <c r="C93" s="83">
        <v>35</v>
      </c>
      <c r="D93" s="83">
        <f>主角!M183/5</f>
        <v>359</v>
      </c>
      <c r="K93" s="82">
        <v>90</v>
      </c>
      <c r="L93" s="82">
        <f t="shared" si="17"/>
        <v>2010</v>
      </c>
      <c r="M93" s="82">
        <f t="shared" si="12"/>
        <v>35</v>
      </c>
      <c r="N93" s="82">
        <f t="shared" si="10"/>
        <v>359</v>
      </c>
    </row>
  </sheetData>
  <mergeCells count="1">
    <mergeCell ref="G3:I3"/>
  </mergeCells>
  <pageMargins left="0.7" right="0.7" top="0.75" bottom="0.75" header="0.3" footer="0.3"/>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C000"/>
  </sheetPr>
  <dimension ref="D10:K26"/>
  <sheetViews>
    <sheetView workbookViewId="0">
      <selection activeCell="A1" sqref="A1"/>
    </sheetView>
  </sheetViews>
  <sheetFormatPr defaultColWidth="9" defaultRowHeight="16.5"/>
  <cols>
    <col min="1" max="4" width="9" style="82"/>
    <col min="5" max="5" width="18" style="82" customWidth="1"/>
    <col min="6" max="6" width="18.625" style="82" customWidth="1"/>
    <col min="7" max="7" width="13.125" style="82" customWidth="1"/>
    <col min="8" max="8" width="9.25" style="82" customWidth="1"/>
    <col min="9" max="9" width="14.5" style="82" customWidth="1"/>
    <col min="10" max="10" width="74.75" style="82" customWidth="1"/>
    <col min="11" max="11" width="14.5" style="82" customWidth="1"/>
    <col min="12" max="12" width="9" style="82"/>
    <col min="13" max="13" width="42.25" style="82" customWidth="1"/>
    <col min="14" max="16384" width="9" style="82"/>
  </cols>
  <sheetData>
    <row r="10" spans="4:6">
      <c r="D10" s="83"/>
      <c r="E10" s="24" t="s">
        <v>2700</v>
      </c>
      <c r="F10" s="24" t="s">
        <v>2701</v>
      </c>
    </row>
    <row r="11" spans="4:6">
      <c r="D11" s="83"/>
      <c r="E11" s="26" t="s">
        <v>89</v>
      </c>
      <c r="F11" s="26" t="s">
        <v>89</v>
      </c>
    </row>
    <row r="12" spans="4:7">
      <c r="D12" s="83"/>
      <c r="E12" s="27" t="s">
        <v>2702</v>
      </c>
      <c r="F12" s="27" t="s">
        <v>2703</v>
      </c>
      <c r="G12" s="84" t="s">
        <v>2704</v>
      </c>
    </row>
    <row r="13" spans="4:7">
      <c r="D13" s="85" t="s">
        <v>2705</v>
      </c>
      <c r="E13" s="29">
        <v>0.6</v>
      </c>
      <c r="F13" s="29">
        <v>1.2</v>
      </c>
      <c r="G13" s="83">
        <f>2-G19</f>
        <v>1.3</v>
      </c>
    </row>
    <row r="14" spans="4:7">
      <c r="D14" s="85" t="s">
        <v>2706</v>
      </c>
      <c r="E14" s="29">
        <v>1</v>
      </c>
      <c r="F14" s="29">
        <v>2</v>
      </c>
      <c r="G14" s="83">
        <f>2-G18</f>
        <v>1.22222222222222</v>
      </c>
    </row>
    <row r="15" spans="4:7">
      <c r="D15" s="85" t="s">
        <v>2707</v>
      </c>
      <c r="E15" s="84">
        <v>1.5</v>
      </c>
      <c r="F15" s="84">
        <v>2.5</v>
      </c>
      <c r="G15" s="83">
        <f>2-G17</f>
        <v>1.125</v>
      </c>
    </row>
    <row r="16" spans="4:7">
      <c r="D16" s="85" t="s">
        <v>2708</v>
      </c>
      <c r="E16" s="29">
        <v>2.5</v>
      </c>
      <c r="F16" s="29">
        <v>3.5</v>
      </c>
      <c r="G16" s="83">
        <f t="shared" ref="G16:G19" si="0">F$16/F16</f>
        <v>1</v>
      </c>
    </row>
    <row r="17" spans="4:7">
      <c r="D17" s="85" t="s">
        <v>2709</v>
      </c>
      <c r="E17" s="84">
        <v>3</v>
      </c>
      <c r="F17" s="84">
        <v>4</v>
      </c>
      <c r="G17" s="83">
        <f t="shared" si="0"/>
        <v>0.875</v>
      </c>
    </row>
    <row r="18" spans="4:7">
      <c r="D18" s="85" t="s">
        <v>2710</v>
      </c>
      <c r="E18" s="84">
        <v>3.5</v>
      </c>
      <c r="F18" s="84">
        <v>4.5</v>
      </c>
      <c r="G18" s="83">
        <f t="shared" si="0"/>
        <v>0.777777777777778</v>
      </c>
    </row>
    <row r="19" spans="4:7">
      <c r="D19" s="85" t="s">
        <v>2711</v>
      </c>
      <c r="E19" s="29">
        <v>4</v>
      </c>
      <c r="F19" s="29">
        <v>5</v>
      </c>
      <c r="G19" s="83">
        <f t="shared" si="0"/>
        <v>0.7</v>
      </c>
    </row>
    <row r="21" spans="4:11">
      <c r="D21" s="86" t="s">
        <v>2712</v>
      </c>
      <c r="E21" s="87" t="s">
        <v>2713</v>
      </c>
      <c r="F21" s="87" t="s">
        <v>2714</v>
      </c>
      <c r="G21" s="87" t="s">
        <v>2715</v>
      </c>
      <c r="K21" s="82" t="s">
        <v>2716</v>
      </c>
    </row>
    <row r="22" spans="4:11">
      <c r="D22" s="85">
        <v>0</v>
      </c>
      <c r="E22" s="88">
        <v>1</v>
      </c>
      <c r="F22" s="88">
        <v>1</v>
      </c>
      <c r="G22" s="88">
        <v>1</v>
      </c>
      <c r="H22" s="85" t="s">
        <v>2717</v>
      </c>
      <c r="I22" s="83" t="s">
        <v>2718</v>
      </c>
      <c r="J22" s="83"/>
      <c r="K22" s="83">
        <f>E22*4.5</f>
        <v>4.5</v>
      </c>
    </row>
    <row r="23" spans="4:11">
      <c r="D23" s="86">
        <v>1</v>
      </c>
      <c r="E23" s="88">
        <f>LN(D23+2)^4+E22</f>
        <v>2.45672579400657</v>
      </c>
      <c r="F23" s="88">
        <f>F22+0.15</f>
        <v>1.15</v>
      </c>
      <c r="G23" s="88">
        <f>G22+0.75</f>
        <v>1.75</v>
      </c>
      <c r="H23" s="86" t="s">
        <v>2719</v>
      </c>
      <c r="I23" s="83" t="s">
        <v>2720</v>
      </c>
      <c r="J23" s="83"/>
      <c r="K23" s="83">
        <f>E23*4.5</f>
        <v>11.0552660730296</v>
      </c>
    </row>
    <row r="24" spans="4:11">
      <c r="D24" s="89">
        <v>2</v>
      </c>
      <c r="E24" s="88">
        <f t="shared" ref="E24:G26" si="1">LN(D24+2)^4+E23</f>
        <v>6.15008737133591</v>
      </c>
      <c r="F24" s="88">
        <f t="shared" ref="F24:F26" si="2">F23+0.15</f>
        <v>1.3</v>
      </c>
      <c r="G24" s="88">
        <f t="shared" ref="G24:G26" si="3">G23+0.75</f>
        <v>2.5</v>
      </c>
      <c r="H24" s="89" t="s">
        <v>2721</v>
      </c>
      <c r="I24" s="83" t="s">
        <v>2722</v>
      </c>
      <c r="J24" s="83" t="s">
        <v>2723</v>
      </c>
      <c r="K24" s="83">
        <f>E24*4.5</f>
        <v>27.6753931710116</v>
      </c>
    </row>
    <row r="25" spans="4:11">
      <c r="D25" s="90">
        <v>3</v>
      </c>
      <c r="E25" s="88">
        <f t="shared" si="1"/>
        <v>12.8596916964822</v>
      </c>
      <c r="F25" s="88">
        <f t="shared" si="2"/>
        <v>1.45</v>
      </c>
      <c r="G25" s="88">
        <f t="shared" si="3"/>
        <v>3.25</v>
      </c>
      <c r="H25" s="90" t="s">
        <v>2724</v>
      </c>
      <c r="I25" s="83" t="s">
        <v>2725</v>
      </c>
      <c r="J25" s="83" t="s">
        <v>2726</v>
      </c>
      <c r="K25" s="83">
        <f>E25*4.5</f>
        <v>57.8686126341698</v>
      </c>
    </row>
    <row r="26" spans="4:11">
      <c r="D26" s="91">
        <v>4</v>
      </c>
      <c r="E26" s="88">
        <f t="shared" si="1"/>
        <v>23.1663726696318</v>
      </c>
      <c r="F26" s="88">
        <f t="shared" si="2"/>
        <v>1.6</v>
      </c>
      <c r="G26" s="88">
        <f t="shared" si="3"/>
        <v>4</v>
      </c>
      <c r="H26" s="91" t="s">
        <v>2727</v>
      </c>
      <c r="I26" s="83" t="s">
        <v>2728</v>
      </c>
      <c r="J26" s="83" t="s">
        <v>2729</v>
      </c>
      <c r="K26" s="83">
        <f>E26*4.5</f>
        <v>104.248677013343</v>
      </c>
    </row>
  </sheetData>
  <conditionalFormatting sqref="E10:F12">
    <cfRule type="dataBar" priority="5">
      <dataBar>
        <cfvo type="min"/>
        <cfvo type="max"/>
        <color rgb="FFFFB628"/>
      </dataBar>
      <extLst>
        <ext xmlns:x14="http://schemas.microsoft.com/office/spreadsheetml/2009/9/main" uri="{B025F937-C7B1-47D3-B67F-A62EFF666E3E}">
          <x14:id>{3f82d713-2ac9-4207-9af7-eb5996cdac40}</x14:id>
        </ext>
      </extLst>
    </cfRule>
  </conditionalFormatting>
  <pageMargins left="0.7" right="0.7" top="0.75" bottom="0.75" header="0.3" footer="0.3"/>
  <headerFooter/>
  <legacyDrawing r:id="rId2"/>
  <extLst>
    <ext xmlns:x14="http://schemas.microsoft.com/office/spreadsheetml/2009/9/main" uri="{78C0D931-6437-407d-A8EE-F0AAD7539E65}">
      <x14:conditionalFormattings>
        <x14:conditionalFormatting xmlns:xm="http://schemas.microsoft.com/office/excel/2006/main">
          <x14:cfRule type="dataBar" id="{3f82d713-2ac9-4207-9af7-eb5996cdac40}">
            <x14:dataBar minLength="0" maxLength="100" border="1" negativeBarBorderColorSameAsPositive="0">
              <x14:cfvo type="autoMin"/>
              <x14:cfvo type="autoMax"/>
              <x14:borderColor rgb="FFFFB628"/>
              <x14:negativeFillColor rgb="FFFF0000"/>
              <x14:negativeBorderColor rgb="FFFF0000"/>
              <x14:axisColor rgb="FF000000"/>
            </x14:dataBar>
          </x14:cfRule>
          <xm:sqref>E10:F12</xm:sqref>
        </x14:conditionalFormatting>
      </x14:conditionalFormattings>
    </ext>
  </extLst>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C000"/>
  </sheetPr>
  <dimension ref="A1:AK182"/>
  <sheetViews>
    <sheetView workbookViewId="0">
      <selection activeCell="A1" sqref="A1"/>
    </sheetView>
  </sheetViews>
  <sheetFormatPr defaultColWidth="9" defaultRowHeight="16.5"/>
  <cols>
    <col min="1" max="1" width="9" style="62"/>
    <col min="2" max="2" width="10.75" style="62" customWidth="1"/>
    <col min="3" max="34" width="9" style="62"/>
    <col min="35" max="35" width="17.125" customWidth="1"/>
    <col min="36" max="16384" width="9" style="62"/>
  </cols>
  <sheetData>
    <row r="1" s="57" customFormat="1" ht="15" spans="2:2">
      <c r="B1" s="57" t="s">
        <v>2730</v>
      </c>
    </row>
    <row r="2" spans="33:36">
      <c r="AG2" s="13" t="s">
        <v>2731</v>
      </c>
      <c r="AH2" s="13" t="s">
        <v>2732</v>
      </c>
      <c r="AI2" t="s">
        <v>2733</v>
      </c>
      <c r="AJ2" s="13" t="s">
        <v>2734</v>
      </c>
    </row>
    <row r="3" spans="30:36">
      <c r="AD3" s="13" t="s">
        <v>2735</v>
      </c>
      <c r="AE3" s="13">
        <v>0.6</v>
      </c>
      <c r="AF3" s="13">
        <v>1.45</v>
      </c>
      <c r="AG3" s="13" t="s">
        <v>2736</v>
      </c>
      <c r="AH3" s="13">
        <v>0.35</v>
      </c>
      <c r="AI3">
        <f>(AJ3-AH3)/2+AH3</f>
        <v>1.275</v>
      </c>
      <c r="AJ3" s="13">
        <v>2.2</v>
      </c>
    </row>
    <row r="4" spans="33:36">
      <c r="AG4" s="13" t="s">
        <v>2735</v>
      </c>
      <c r="AH4" s="13">
        <v>0.6</v>
      </c>
      <c r="AI4">
        <f t="shared" ref="AI4:AI33" si="0">(AJ4-AH4)/2+AH4</f>
        <v>1.025</v>
      </c>
      <c r="AJ4" s="13">
        <v>1.45</v>
      </c>
    </row>
    <row r="5" spans="33:36">
      <c r="AG5" s="13" t="s">
        <v>2737</v>
      </c>
      <c r="AH5" s="13">
        <v>0.6</v>
      </c>
      <c r="AI5">
        <f t="shared" si="0"/>
        <v>1.025</v>
      </c>
      <c r="AJ5" s="13">
        <v>1.45</v>
      </c>
    </row>
    <row r="6" spans="33:36">
      <c r="AG6" s="13" t="s">
        <v>2738</v>
      </c>
      <c r="AH6" s="13">
        <v>0.5</v>
      </c>
      <c r="AI6">
        <f t="shared" si="0"/>
        <v>1</v>
      </c>
      <c r="AJ6" s="13">
        <v>1.5</v>
      </c>
    </row>
    <row r="7" spans="33:36">
      <c r="AG7" s="13" t="s">
        <v>2739</v>
      </c>
      <c r="AH7" s="13">
        <v>0.5</v>
      </c>
      <c r="AI7">
        <f t="shared" si="0"/>
        <v>1.75</v>
      </c>
      <c r="AJ7" s="13">
        <v>3</v>
      </c>
    </row>
    <row r="8" spans="33:36">
      <c r="AG8" s="13" t="s">
        <v>2740</v>
      </c>
      <c r="AH8" s="13">
        <v>1</v>
      </c>
      <c r="AI8">
        <f t="shared" si="0"/>
        <v>2</v>
      </c>
      <c r="AJ8" s="13">
        <v>3</v>
      </c>
    </row>
    <row r="9" spans="33:36">
      <c r="AG9" s="13" t="s">
        <v>2741</v>
      </c>
      <c r="AH9" s="13">
        <v>0.45</v>
      </c>
      <c r="AI9">
        <f t="shared" si="0"/>
        <v>0.45</v>
      </c>
      <c r="AJ9" s="13">
        <v>0.45</v>
      </c>
    </row>
    <row r="10" spans="33:36">
      <c r="AG10" s="13" t="s">
        <v>2742</v>
      </c>
      <c r="AH10" s="13">
        <v>0.8</v>
      </c>
      <c r="AI10">
        <f t="shared" si="0"/>
        <v>1.4</v>
      </c>
      <c r="AJ10" s="13">
        <v>2</v>
      </c>
    </row>
    <row r="11" spans="33:36">
      <c r="AG11" s="13" t="s">
        <v>2743</v>
      </c>
      <c r="AH11" s="13">
        <v>0.5</v>
      </c>
      <c r="AI11">
        <f t="shared" si="0"/>
        <v>0.9</v>
      </c>
      <c r="AJ11" s="13">
        <v>1.3</v>
      </c>
    </row>
    <row r="12" spans="33:36">
      <c r="AG12" s="13" t="s">
        <v>2744</v>
      </c>
      <c r="AH12" s="13">
        <v>0.5</v>
      </c>
      <c r="AI12">
        <f t="shared" si="0"/>
        <v>1</v>
      </c>
      <c r="AJ12" s="13">
        <v>1.5</v>
      </c>
    </row>
    <row r="13" spans="33:36">
      <c r="AG13" s="13" t="s">
        <v>2745</v>
      </c>
      <c r="AH13" s="13">
        <v>1</v>
      </c>
      <c r="AI13">
        <f t="shared" si="0"/>
        <v>1.6</v>
      </c>
      <c r="AJ13" s="13">
        <v>2.2</v>
      </c>
    </row>
    <row r="14" spans="33:36">
      <c r="AG14" s="13" t="s">
        <v>2746</v>
      </c>
      <c r="AH14" s="13">
        <v>1</v>
      </c>
      <c r="AI14">
        <f t="shared" si="0"/>
        <v>1</v>
      </c>
      <c r="AJ14" s="13">
        <v>1</v>
      </c>
    </row>
    <row r="15" spans="33:36">
      <c r="AG15" s="13" t="s">
        <v>2747</v>
      </c>
      <c r="AH15" s="13">
        <v>1</v>
      </c>
      <c r="AI15">
        <f t="shared" si="0"/>
        <v>1.75</v>
      </c>
      <c r="AJ15" s="13">
        <v>2.5</v>
      </c>
    </row>
    <row r="16" spans="33:36">
      <c r="AG16" s="13" t="s">
        <v>2748</v>
      </c>
      <c r="AH16" s="13">
        <v>0.6</v>
      </c>
      <c r="AI16">
        <f t="shared" si="0"/>
        <v>0.6</v>
      </c>
      <c r="AJ16" s="13">
        <v>0.6</v>
      </c>
    </row>
    <row r="17" spans="33:36">
      <c r="AG17" s="13" t="s">
        <v>2749</v>
      </c>
      <c r="AH17" s="13">
        <v>1.25</v>
      </c>
      <c r="AI17">
        <f t="shared" si="0"/>
        <v>1.875</v>
      </c>
      <c r="AJ17" s="13">
        <v>2.5</v>
      </c>
    </row>
    <row r="18" spans="33:36">
      <c r="AG18" s="13" t="s">
        <v>2750</v>
      </c>
      <c r="AH18" s="13">
        <v>0.5</v>
      </c>
      <c r="AI18">
        <f t="shared" si="0"/>
        <v>0.75</v>
      </c>
      <c r="AJ18" s="13">
        <v>1</v>
      </c>
    </row>
    <row r="19" spans="33:36">
      <c r="AG19" s="13" t="s">
        <v>2751</v>
      </c>
      <c r="AH19" s="66">
        <v>0.5</v>
      </c>
      <c r="AI19">
        <f t="shared" si="0"/>
        <v>1</v>
      </c>
      <c r="AJ19" s="66">
        <v>1.5</v>
      </c>
    </row>
    <row r="20" spans="33:36">
      <c r="AG20" s="13" t="s">
        <v>2752</v>
      </c>
      <c r="AH20" s="13">
        <v>1</v>
      </c>
      <c r="AI20">
        <f t="shared" si="0"/>
        <v>1.75</v>
      </c>
      <c r="AJ20" s="13">
        <v>2.5</v>
      </c>
    </row>
    <row r="21" s="58" customFormat="1" ht="15" spans="2:36">
      <c r="B21" s="58" t="s">
        <v>2753</v>
      </c>
      <c r="D21" s="58" t="s">
        <v>2753</v>
      </c>
      <c r="G21" s="58" t="s">
        <v>2753</v>
      </c>
      <c r="J21" s="58" t="s">
        <v>2753</v>
      </c>
      <c r="L21" s="58" t="s">
        <v>2753</v>
      </c>
      <c r="N21" s="58" t="s">
        <v>2753</v>
      </c>
      <c r="Q21" s="63" t="s">
        <v>2753</v>
      </c>
      <c r="T21" s="63" t="s">
        <v>2753</v>
      </c>
      <c r="AG21" s="13" t="s">
        <v>2754</v>
      </c>
      <c r="AH21" s="13">
        <v>0.6</v>
      </c>
      <c r="AI21">
        <f t="shared" si="0"/>
        <v>1.2</v>
      </c>
      <c r="AJ21" s="13">
        <v>1.8</v>
      </c>
    </row>
    <row r="22" s="58" customFormat="1" ht="15" spans="2:36">
      <c r="B22" s="58" t="s">
        <v>2755</v>
      </c>
      <c r="D22" s="58" t="s">
        <v>2756</v>
      </c>
      <c r="G22" s="58" t="s">
        <v>2757</v>
      </c>
      <c r="J22" s="58" t="s">
        <v>2758</v>
      </c>
      <c r="L22" s="58" t="s">
        <v>2759</v>
      </c>
      <c r="N22" s="58" t="s">
        <v>2760</v>
      </c>
      <c r="Q22" s="63" t="s">
        <v>2761</v>
      </c>
      <c r="T22" s="63" t="s">
        <v>2762</v>
      </c>
      <c r="AG22" s="13" t="s">
        <v>2763</v>
      </c>
      <c r="AH22" s="13">
        <v>1</v>
      </c>
      <c r="AI22">
        <f t="shared" si="0"/>
        <v>1.65</v>
      </c>
      <c r="AJ22" s="13">
        <v>2.3</v>
      </c>
    </row>
    <row r="23" spans="2:36">
      <c r="B23" s="62" t="s">
        <v>2737</v>
      </c>
      <c r="D23" s="62" t="s">
        <v>2735</v>
      </c>
      <c r="AG23" s="13" t="s">
        <v>2764</v>
      </c>
      <c r="AH23" s="13">
        <v>1</v>
      </c>
      <c r="AI23">
        <f t="shared" si="0"/>
        <v>1.5</v>
      </c>
      <c r="AJ23" s="13">
        <v>2</v>
      </c>
    </row>
    <row r="24" s="59" customFormat="1" spans="7:36">
      <c r="G24" s="59" t="s">
        <v>2765</v>
      </c>
      <c r="N24" s="59" t="s">
        <v>2766</v>
      </c>
      <c r="Q24" s="59" t="s">
        <v>2767</v>
      </c>
      <c r="T24" s="59" t="s">
        <v>2768</v>
      </c>
      <c r="AG24" s="13" t="s">
        <v>2769</v>
      </c>
      <c r="AH24" s="13">
        <v>0.5</v>
      </c>
      <c r="AI24">
        <f t="shared" si="0"/>
        <v>1.05</v>
      </c>
      <c r="AJ24" s="13">
        <v>1.6</v>
      </c>
    </row>
    <row r="25" spans="14:36">
      <c r="N25" s="13" t="s">
        <v>2770</v>
      </c>
      <c r="Q25" s="13" t="s">
        <v>2771</v>
      </c>
      <c r="T25" s="13" t="s">
        <v>2742</v>
      </c>
      <c r="AG25" s="13" t="s">
        <v>2772</v>
      </c>
      <c r="AH25" s="13">
        <v>0.5</v>
      </c>
      <c r="AI25">
        <f t="shared" si="0"/>
        <v>1</v>
      </c>
      <c r="AJ25" s="13">
        <v>1.5</v>
      </c>
    </row>
    <row r="26" spans="33:36">
      <c r="AG26" s="13" t="s">
        <v>2771</v>
      </c>
      <c r="AH26" s="13">
        <v>0.5</v>
      </c>
      <c r="AI26">
        <f t="shared" si="0"/>
        <v>1</v>
      </c>
      <c r="AJ26" s="13">
        <v>1.5</v>
      </c>
    </row>
    <row r="27" spans="33:36">
      <c r="AG27" s="13" t="s">
        <v>2773</v>
      </c>
      <c r="AH27" s="13">
        <v>1</v>
      </c>
      <c r="AI27">
        <f t="shared" si="0"/>
        <v>1.25</v>
      </c>
      <c r="AJ27" s="13">
        <v>1.5</v>
      </c>
    </row>
    <row r="28" spans="33:36">
      <c r="AG28" s="13" t="s">
        <v>2774</v>
      </c>
      <c r="AH28" s="13">
        <v>0.5</v>
      </c>
      <c r="AI28">
        <f t="shared" si="0"/>
        <v>1</v>
      </c>
      <c r="AJ28" s="13">
        <v>1.5</v>
      </c>
    </row>
    <row r="29" s="57" customFormat="1" ht="15" spans="2:36">
      <c r="B29" s="57" t="s">
        <v>2775</v>
      </c>
      <c r="AG29" s="13" t="s">
        <v>2776</v>
      </c>
      <c r="AH29" s="13">
        <v>1</v>
      </c>
      <c r="AI29">
        <f t="shared" si="0"/>
        <v>1.75</v>
      </c>
      <c r="AJ29" s="13">
        <v>2.5</v>
      </c>
    </row>
    <row r="30" spans="33:36">
      <c r="AG30" s="13" t="s">
        <v>2777</v>
      </c>
      <c r="AH30" s="13">
        <v>0.6</v>
      </c>
      <c r="AI30">
        <f t="shared" si="0"/>
        <v>1.55</v>
      </c>
      <c r="AJ30" s="13">
        <v>2.5</v>
      </c>
    </row>
    <row r="31" spans="33:36">
      <c r="AG31" s="13" t="s">
        <v>2778</v>
      </c>
      <c r="AH31" s="13">
        <v>1</v>
      </c>
      <c r="AI31">
        <f t="shared" si="0"/>
        <v>1.65</v>
      </c>
      <c r="AJ31" s="13">
        <v>2.3</v>
      </c>
    </row>
    <row r="32" spans="33:36">
      <c r="AG32" s="13" t="s">
        <v>2779</v>
      </c>
      <c r="AH32" s="13">
        <v>1</v>
      </c>
      <c r="AI32">
        <f t="shared" si="0"/>
        <v>1.75</v>
      </c>
      <c r="AJ32" s="13">
        <v>2.5</v>
      </c>
    </row>
    <row r="33" spans="33:36">
      <c r="AG33" s="13" t="s">
        <v>2780</v>
      </c>
      <c r="AH33" s="13">
        <v>0.6</v>
      </c>
      <c r="AI33">
        <f t="shared" si="0"/>
        <v>1.55</v>
      </c>
      <c r="AJ33" s="13">
        <v>2.5</v>
      </c>
    </row>
    <row r="34" spans="33:36">
      <c r="AG34" s="13" t="s">
        <v>2781</v>
      </c>
      <c r="AH34" s="13">
        <v>1</v>
      </c>
      <c r="AI34">
        <f t="shared" ref="AI34:AI45" si="1">(AJ34-AH34)/2+AH34</f>
        <v>1.75</v>
      </c>
      <c r="AJ34" s="13">
        <v>2.5</v>
      </c>
    </row>
    <row r="35" spans="33:36">
      <c r="AG35" s="13" t="s">
        <v>2782</v>
      </c>
      <c r="AH35" s="13">
        <v>0.5</v>
      </c>
      <c r="AI35">
        <f t="shared" si="1"/>
        <v>1</v>
      </c>
      <c r="AJ35" s="13">
        <v>1.5</v>
      </c>
    </row>
    <row r="36" spans="33:36">
      <c r="AG36" s="13" t="s">
        <v>2783</v>
      </c>
      <c r="AH36" s="13">
        <v>0.5</v>
      </c>
      <c r="AI36">
        <f t="shared" si="1"/>
        <v>1.25</v>
      </c>
      <c r="AJ36" s="13">
        <v>2</v>
      </c>
    </row>
    <row r="37" spans="33:36">
      <c r="AG37" s="13" t="s">
        <v>2784</v>
      </c>
      <c r="AH37" s="13">
        <v>0.5</v>
      </c>
      <c r="AI37">
        <f t="shared" si="1"/>
        <v>0.75</v>
      </c>
      <c r="AJ37" s="13">
        <v>1</v>
      </c>
    </row>
    <row r="38" spans="33:36">
      <c r="AG38" s="13" t="s">
        <v>2785</v>
      </c>
      <c r="AH38" s="13">
        <v>0.8</v>
      </c>
      <c r="AI38">
        <f t="shared" si="1"/>
        <v>1.65</v>
      </c>
      <c r="AJ38" s="13">
        <v>2.5</v>
      </c>
    </row>
    <row r="39" spans="33:36">
      <c r="AG39" s="13" t="s">
        <v>2786</v>
      </c>
      <c r="AH39" s="13">
        <v>1</v>
      </c>
      <c r="AI39">
        <f t="shared" si="1"/>
        <v>1.75</v>
      </c>
      <c r="AJ39" s="13">
        <v>2.5</v>
      </c>
    </row>
    <row r="40" spans="33:36">
      <c r="AG40" s="13" t="s">
        <v>2787</v>
      </c>
      <c r="AH40" s="13">
        <v>1</v>
      </c>
      <c r="AI40">
        <f t="shared" si="1"/>
        <v>1.75</v>
      </c>
      <c r="AJ40" s="13">
        <v>2.5</v>
      </c>
    </row>
    <row r="41" spans="33:36">
      <c r="AG41" s="13" t="s">
        <v>2788</v>
      </c>
      <c r="AH41" s="13">
        <v>0.5</v>
      </c>
      <c r="AI41">
        <f t="shared" si="1"/>
        <v>1.5</v>
      </c>
      <c r="AJ41" s="13">
        <v>2.5</v>
      </c>
    </row>
    <row r="42" spans="33:36">
      <c r="AG42" s="13" t="s">
        <v>2789</v>
      </c>
      <c r="AH42" s="13">
        <v>0.5</v>
      </c>
      <c r="AI42">
        <f t="shared" si="1"/>
        <v>1.5</v>
      </c>
      <c r="AJ42" s="13">
        <v>2.5</v>
      </c>
    </row>
    <row r="43" spans="33:36">
      <c r="AG43" s="13" t="s">
        <v>2790</v>
      </c>
      <c r="AH43" s="13">
        <v>1</v>
      </c>
      <c r="AI43">
        <f t="shared" si="1"/>
        <v>1.75</v>
      </c>
      <c r="AJ43" s="13">
        <v>2.5</v>
      </c>
    </row>
    <row r="44" spans="33:36">
      <c r="AG44" s="13" t="s">
        <v>2770</v>
      </c>
      <c r="AH44" s="13">
        <v>0.5</v>
      </c>
      <c r="AI44">
        <f t="shared" si="1"/>
        <v>0.75</v>
      </c>
      <c r="AJ44" s="13">
        <v>1</v>
      </c>
    </row>
    <row r="45" spans="33:36">
      <c r="AG45" s="13" t="s">
        <v>2791</v>
      </c>
      <c r="AH45" s="13">
        <v>1</v>
      </c>
      <c r="AI45">
        <f t="shared" si="1"/>
        <v>1.75</v>
      </c>
      <c r="AJ45" s="13">
        <v>2.5</v>
      </c>
    </row>
    <row r="49" s="58" customFormat="1" ht="15" spans="2:31">
      <c r="B49" s="58" t="s">
        <v>2753</v>
      </c>
      <c r="D49" s="58" t="s">
        <v>2753</v>
      </c>
      <c r="G49" s="58" t="s">
        <v>2753</v>
      </c>
      <c r="K49" s="63" t="s">
        <v>2753</v>
      </c>
      <c r="N49" s="63" t="s">
        <v>2753</v>
      </c>
      <c r="Q49" s="64" t="s">
        <v>2753</v>
      </c>
      <c r="T49" s="64" t="s">
        <v>2753</v>
      </c>
      <c r="X49" s="63" t="s">
        <v>2792</v>
      </c>
      <c r="AA49" s="64" t="s">
        <v>2793</v>
      </c>
      <c r="AE49" s="65" t="s">
        <v>2794</v>
      </c>
    </row>
    <row r="50" s="58" customFormat="1" ht="15" spans="2:20">
      <c r="B50" s="58" t="s">
        <v>2795</v>
      </c>
      <c r="D50" s="58" t="s">
        <v>2796</v>
      </c>
      <c r="G50" s="58" t="s">
        <v>2797</v>
      </c>
      <c r="K50" s="63" t="s">
        <v>2798</v>
      </c>
      <c r="N50" s="63" t="s">
        <v>2799</v>
      </c>
      <c r="Q50" s="64" t="s">
        <v>2800</v>
      </c>
      <c r="T50" s="64" t="s">
        <v>2801</v>
      </c>
    </row>
    <row r="52" spans="4:31">
      <c r="D52" s="59" t="s">
        <v>2767</v>
      </c>
      <c r="G52" s="59" t="s">
        <v>2765</v>
      </c>
      <c r="K52" s="59" t="s">
        <v>2802</v>
      </c>
      <c r="N52" s="59" t="s">
        <v>2803</v>
      </c>
      <c r="Q52" s="59" t="s">
        <v>2804</v>
      </c>
      <c r="T52" s="59" t="s">
        <v>2805</v>
      </c>
      <c r="X52" s="13"/>
      <c r="Y52" s="13"/>
      <c r="AA52" s="59" t="s">
        <v>2806</v>
      </c>
      <c r="AE52" s="59" t="s">
        <v>2807</v>
      </c>
    </row>
    <row r="53" spans="20:20">
      <c r="T53" s="59" t="s">
        <v>2808</v>
      </c>
    </row>
    <row r="54" spans="2:31">
      <c r="B54" s="13" t="s">
        <v>2743</v>
      </c>
      <c r="D54" s="13" t="s">
        <v>2747</v>
      </c>
      <c r="G54" s="13" t="s">
        <v>2746</v>
      </c>
      <c r="K54" s="13" t="s">
        <v>2744</v>
      </c>
      <c r="N54" s="13" t="s">
        <v>2785</v>
      </c>
      <c r="Q54" s="13" t="s">
        <v>2748</v>
      </c>
      <c r="T54" s="13" t="s">
        <v>2741</v>
      </c>
      <c r="X54" s="62" t="s">
        <v>2736</v>
      </c>
      <c r="AA54" s="13" t="s">
        <v>2791</v>
      </c>
      <c r="AE54" s="13" t="s">
        <v>2740</v>
      </c>
    </row>
    <row r="55" s="57" customFormat="1" ht="15" spans="2:2">
      <c r="B55" s="57" t="s">
        <v>2809</v>
      </c>
    </row>
    <row r="79" s="58" customFormat="1" ht="15" spans="3:31">
      <c r="C79" s="63" t="s">
        <v>2753</v>
      </c>
      <c r="G79" s="58" t="s">
        <v>2753</v>
      </c>
      <c r="J79" s="58" t="s">
        <v>2753</v>
      </c>
      <c r="M79" s="63" t="s">
        <v>2753</v>
      </c>
      <c r="P79" s="64" t="s">
        <v>2753</v>
      </c>
      <c r="U79" s="69" t="s">
        <v>2810</v>
      </c>
      <c r="Z79" s="69" t="s">
        <v>2811</v>
      </c>
      <c r="AE79" s="69" t="s">
        <v>2812</v>
      </c>
    </row>
    <row r="80" s="58" customFormat="1" ht="15" spans="3:16">
      <c r="C80" s="63" t="s">
        <v>2813</v>
      </c>
      <c r="G80" s="58" t="s">
        <v>2814</v>
      </c>
      <c r="J80" s="58" t="s">
        <v>2815</v>
      </c>
      <c r="M80" s="63" t="s">
        <v>2816</v>
      </c>
      <c r="P80" s="64" t="s">
        <v>2817</v>
      </c>
    </row>
    <row r="82" spans="10:16">
      <c r="J82" s="59" t="s">
        <v>2766</v>
      </c>
      <c r="M82" s="59" t="s">
        <v>2806</v>
      </c>
      <c r="P82" s="59" t="s">
        <v>2818</v>
      </c>
    </row>
    <row r="83" spans="7:31">
      <c r="G83" s="13" t="s">
        <v>2772</v>
      </c>
      <c r="J83" s="13" t="s">
        <v>2769</v>
      </c>
      <c r="M83" s="13" t="s">
        <v>2777</v>
      </c>
      <c r="P83" s="59" t="s">
        <v>2807</v>
      </c>
      <c r="Q83" s="13" t="s">
        <v>2778</v>
      </c>
      <c r="U83" s="13" t="s">
        <v>2749</v>
      </c>
      <c r="Z83" s="13" t="s">
        <v>2752</v>
      </c>
      <c r="AE83" s="13" t="s">
        <v>2788</v>
      </c>
    </row>
    <row r="84" s="57" customFormat="1" ht="15" spans="2:2">
      <c r="B84" s="57" t="s">
        <v>2819</v>
      </c>
    </row>
    <row r="110" s="60" customFormat="1" ht="15" spans="2:30">
      <c r="B110" s="60" t="s">
        <v>2820</v>
      </c>
      <c r="E110" s="67" t="s">
        <v>2821</v>
      </c>
      <c r="I110" s="67" t="s">
        <v>2822</v>
      </c>
      <c r="N110" s="68" t="s">
        <v>2823</v>
      </c>
      <c r="S110" s="68" t="s">
        <v>2824</v>
      </c>
      <c r="X110" s="70" t="s">
        <v>2825</v>
      </c>
      <c r="AD110" s="70" t="s">
        <v>2826</v>
      </c>
    </row>
    <row r="112" s="59" customFormat="1" spans="2:24">
      <c r="B112" s="59" t="s">
        <v>2827</v>
      </c>
      <c r="E112" s="59" t="s">
        <v>2827</v>
      </c>
      <c r="I112" s="59" t="s">
        <v>2827</v>
      </c>
      <c r="N112" s="59" t="s">
        <v>2827</v>
      </c>
      <c r="S112" s="59" t="s">
        <v>2806</v>
      </c>
      <c r="X112" s="59" t="s">
        <v>2828</v>
      </c>
    </row>
    <row r="113" spans="14:24">
      <c r="N113" s="59" t="s">
        <v>2807</v>
      </c>
      <c r="S113" s="59" t="s">
        <v>2767</v>
      </c>
      <c r="X113" s="59" t="s">
        <v>2827</v>
      </c>
    </row>
    <row r="114" spans="2:30">
      <c r="B114" s="62" t="s">
        <v>2739</v>
      </c>
      <c r="E114" s="13" t="s">
        <v>2750</v>
      </c>
      <c r="I114" s="13" t="s">
        <v>2764</v>
      </c>
      <c r="N114" s="13" t="s">
        <v>2763</v>
      </c>
      <c r="S114" s="13" t="s">
        <v>2779</v>
      </c>
      <c r="X114" s="13" t="s">
        <v>2776</v>
      </c>
      <c r="AD114" s="13" t="s">
        <v>2787</v>
      </c>
    </row>
    <row r="115" s="57" customFormat="1" ht="15" spans="2:2">
      <c r="B115" s="57" t="s">
        <v>2829</v>
      </c>
    </row>
    <row r="136" s="58" customFormat="1" ht="15" spans="2:37">
      <c r="B136" s="63" t="s">
        <v>2830</v>
      </c>
      <c r="D136" s="58" t="s">
        <v>2753</v>
      </c>
      <c r="F136" s="58" t="s">
        <v>2753</v>
      </c>
      <c r="H136" s="58" t="s">
        <v>2753</v>
      </c>
      <c r="J136" s="58" t="s">
        <v>2753</v>
      </c>
      <c r="M136" s="63" t="s">
        <v>2831</v>
      </c>
      <c r="P136" s="65" t="s">
        <v>2832</v>
      </c>
      <c r="S136" s="65" t="s">
        <v>2833</v>
      </c>
      <c r="V136" s="64" t="s">
        <v>2834</v>
      </c>
      <c r="Y136" s="65" t="s">
        <v>2835</v>
      </c>
      <c r="AB136" s="64" t="s">
        <v>2836</v>
      </c>
      <c r="AE136" s="69" t="s">
        <v>2837</v>
      </c>
      <c r="AK136" s="69" t="s">
        <v>2838</v>
      </c>
    </row>
    <row r="137" s="58" customFormat="1" ht="15" spans="4:10">
      <c r="D137" s="58" t="s">
        <v>2839</v>
      </c>
      <c r="F137" s="58" t="s">
        <v>2840</v>
      </c>
      <c r="H137" s="58" t="s">
        <v>2841</v>
      </c>
      <c r="J137" s="58" t="s">
        <v>2842</v>
      </c>
    </row>
    <row r="139" spans="19:28">
      <c r="S139" s="59" t="s">
        <v>2807</v>
      </c>
      <c r="AB139" s="59" t="s">
        <v>2827</v>
      </c>
    </row>
    <row r="140" spans="6:28">
      <c r="F140" s="59" t="s">
        <v>2766</v>
      </c>
      <c r="H140" s="59" t="s">
        <v>2767</v>
      </c>
      <c r="M140" s="59" t="s">
        <v>2766</v>
      </c>
      <c r="P140" s="59" t="s">
        <v>2807</v>
      </c>
      <c r="S140" s="59" t="s">
        <v>2818</v>
      </c>
      <c r="V140" s="59" t="s">
        <v>2843</v>
      </c>
      <c r="AB140" s="59" t="s">
        <v>2767</v>
      </c>
    </row>
    <row r="142" spans="25:25">
      <c r="Y142" s="59" t="s">
        <v>2844</v>
      </c>
    </row>
    <row r="143" spans="2:37">
      <c r="B143" s="62" t="s">
        <v>2784</v>
      </c>
      <c r="D143" s="13" t="s">
        <v>2782</v>
      </c>
      <c r="F143" s="62" t="s">
        <v>2783</v>
      </c>
      <c r="H143" s="13" t="s">
        <v>2774</v>
      </c>
      <c r="J143" s="13" t="s">
        <v>2773</v>
      </c>
      <c r="P143" s="13" t="s">
        <v>2780</v>
      </c>
      <c r="V143" s="13" t="s">
        <v>2781</v>
      </c>
      <c r="AB143" s="13" t="s">
        <v>2745</v>
      </c>
      <c r="AG143" s="13" t="s">
        <v>2786</v>
      </c>
      <c r="AK143" s="13" t="s">
        <v>2789</v>
      </c>
    </row>
    <row r="144" s="57" customFormat="1" ht="15" spans="2:2">
      <c r="B144" s="57" t="s">
        <v>2845</v>
      </c>
    </row>
    <row r="174" s="61" customFormat="1" ht="15" spans="3:16">
      <c r="C174" s="71" t="s">
        <v>2846</v>
      </c>
      <c r="D174" s="61" t="s">
        <v>2790</v>
      </c>
      <c r="G174" s="71" t="s">
        <v>2847</v>
      </c>
      <c r="O174" s="71" t="s">
        <v>2848</v>
      </c>
      <c r="P174" s="13" t="s">
        <v>2754</v>
      </c>
    </row>
    <row r="176" customHeight="1" spans="1:19">
      <c r="A176" s="72" t="s">
        <v>2849</v>
      </c>
      <c r="B176" s="73"/>
      <c r="C176" s="74" t="s">
        <v>2844</v>
      </c>
      <c r="D176" s="75"/>
      <c r="E176" s="75"/>
      <c r="F176" s="75"/>
      <c r="G176" s="75"/>
      <c r="H176" s="75"/>
      <c r="I176" s="79"/>
      <c r="M176" s="72" t="s">
        <v>2850</v>
      </c>
      <c r="N176" s="73"/>
      <c r="O176" s="80" t="s">
        <v>2851</v>
      </c>
      <c r="P176" s="80"/>
      <c r="Q176" s="80"/>
      <c r="R176" s="80"/>
      <c r="S176" s="81" t="s">
        <v>2852</v>
      </c>
    </row>
    <row r="177" spans="1:19">
      <c r="A177" s="72" t="s">
        <v>2853</v>
      </c>
      <c r="B177" s="73"/>
      <c r="C177" s="74" t="s">
        <v>2854</v>
      </c>
      <c r="D177" s="75"/>
      <c r="E177" s="75"/>
      <c r="F177" s="75"/>
      <c r="G177" s="75"/>
      <c r="H177" s="75"/>
      <c r="I177" s="79"/>
      <c r="M177" s="72" t="s">
        <v>2855</v>
      </c>
      <c r="N177" s="73"/>
      <c r="O177" s="80" t="s">
        <v>2856</v>
      </c>
      <c r="P177" s="80"/>
      <c r="Q177" s="80"/>
      <c r="R177" s="80"/>
      <c r="S177" s="81"/>
    </row>
    <row r="178" spans="1:19">
      <c r="A178" s="72" t="s">
        <v>2857</v>
      </c>
      <c r="B178" s="73"/>
      <c r="C178" s="74" t="s">
        <v>2858</v>
      </c>
      <c r="D178" s="75"/>
      <c r="E178" s="75"/>
      <c r="F178" s="75"/>
      <c r="G178" s="75"/>
      <c r="H178" s="75"/>
      <c r="I178" s="79"/>
      <c r="M178" s="72" t="s">
        <v>2859</v>
      </c>
      <c r="N178" s="73"/>
      <c r="O178" s="80" t="s">
        <v>2860</v>
      </c>
      <c r="P178" s="80"/>
      <c r="Q178" s="80"/>
      <c r="R178" s="80"/>
      <c r="S178" s="81"/>
    </row>
    <row r="179" customHeight="1" spans="1:19">
      <c r="A179" s="76" t="s">
        <v>2861</v>
      </c>
      <c r="B179" s="76"/>
      <c r="C179" s="76" t="s">
        <v>2862</v>
      </c>
      <c r="D179" s="76"/>
      <c r="E179" s="76"/>
      <c r="F179" s="76"/>
      <c r="G179" s="76"/>
      <c r="H179" s="76"/>
      <c r="I179" s="76"/>
      <c r="M179" s="72" t="s">
        <v>2863</v>
      </c>
      <c r="N179" s="73"/>
      <c r="O179" s="80" t="s">
        <v>2864</v>
      </c>
      <c r="P179" s="80"/>
      <c r="Q179" s="80"/>
      <c r="R179" s="80"/>
      <c r="S179" s="81"/>
    </row>
    <row r="180" ht="14.25" spans="1:9">
      <c r="A180" s="77"/>
      <c r="B180" s="77"/>
      <c r="C180" s="77"/>
      <c r="D180" s="77"/>
      <c r="E180" s="77"/>
      <c r="F180" s="77"/>
      <c r="G180" s="77"/>
      <c r="H180" s="77"/>
      <c r="I180" s="77"/>
    </row>
    <row r="181" ht="14.25" spans="1:9">
      <c r="A181" s="77"/>
      <c r="B181" s="77"/>
      <c r="C181" s="77"/>
      <c r="D181" s="77"/>
      <c r="E181" s="77"/>
      <c r="F181" s="77"/>
      <c r="G181" s="77"/>
      <c r="H181" s="77"/>
      <c r="I181" s="77"/>
    </row>
    <row r="182" ht="14.25" spans="1:9">
      <c r="A182" s="78"/>
      <c r="B182" s="78"/>
      <c r="C182" s="78"/>
      <c r="D182" s="78"/>
      <c r="E182" s="78"/>
      <c r="F182" s="78"/>
      <c r="G182" s="78"/>
      <c r="H182" s="78"/>
      <c r="I182" s="78"/>
    </row>
  </sheetData>
  <mergeCells count="17">
    <mergeCell ref="A176:B176"/>
    <mergeCell ref="C176:I176"/>
    <mergeCell ref="M176:N176"/>
    <mergeCell ref="O176:R176"/>
    <mergeCell ref="A177:B177"/>
    <mergeCell ref="C177:I177"/>
    <mergeCell ref="M177:N177"/>
    <mergeCell ref="O177:R177"/>
    <mergeCell ref="A178:B178"/>
    <mergeCell ref="C178:I178"/>
    <mergeCell ref="M178:N178"/>
    <mergeCell ref="O178:R178"/>
    <mergeCell ref="M179:N179"/>
    <mergeCell ref="O179:R179"/>
    <mergeCell ref="S176:S179"/>
    <mergeCell ref="C179:I182"/>
    <mergeCell ref="A179:B182"/>
  </mergeCells>
  <pageMargins left="0.7" right="0.7" top="0.75" bottom="0.75" header="0.3" footer="0.3"/>
  <headerFooter/>
  <drawing r:id="rId2"/>
  <legacyDrawing r:id="rId3"/>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0000"/>
  </sheetPr>
  <dimension ref="A1:AO69"/>
  <sheetViews>
    <sheetView workbookViewId="0">
      <selection activeCell="A1" sqref="A1"/>
    </sheetView>
  </sheetViews>
  <sheetFormatPr defaultColWidth="9" defaultRowHeight="14.25"/>
  <cols>
    <col min="1" max="4" width="9" style="20" customWidth="1"/>
    <col min="5" max="5" width="23.375" style="20" customWidth="1"/>
    <col min="6" max="6" width="17.5" style="21" customWidth="1"/>
    <col min="7" max="8" width="11.75" style="20" customWidth="1"/>
    <col min="9" max="9" width="12" style="20" customWidth="1"/>
    <col min="10" max="10" width="15" style="20" customWidth="1"/>
    <col min="11" max="11" width="9.25" style="20" customWidth="1"/>
    <col min="12" max="12" width="7.375" style="20" customWidth="1"/>
    <col min="13" max="13" width="5.5" style="20" customWidth="1"/>
    <col min="14" max="14" width="7.375" style="20" customWidth="1"/>
    <col min="15" max="15" width="10.625" style="22" customWidth="1"/>
    <col min="16" max="17" width="9.5" style="22" customWidth="1"/>
    <col min="18" max="18" width="10.625" style="22" customWidth="1"/>
    <col min="19" max="20" width="13" style="20" customWidth="1"/>
    <col min="21" max="21" width="11.25" style="20" customWidth="1"/>
    <col min="22" max="22" width="9.25" style="20" customWidth="1"/>
    <col min="23" max="26" width="11.25" style="20" customWidth="1"/>
    <col min="27" max="27" width="17.625" style="20" customWidth="1"/>
    <col min="28" max="28" width="18.25" style="20" customWidth="1"/>
    <col min="29" max="29" width="15" style="20" customWidth="1"/>
    <col min="30" max="30" width="12.875" style="20" customWidth="1"/>
    <col min="31" max="32" width="17.125" style="20" customWidth="1"/>
    <col min="33" max="33" width="11.75" style="20" customWidth="1"/>
    <col min="34" max="34" width="11.25" style="20" customWidth="1"/>
    <col min="35" max="36" width="23.75" style="20" customWidth="1"/>
    <col min="37" max="37" width="19.125" style="20" customWidth="1"/>
    <col min="38" max="38" width="9" style="20"/>
    <col min="39" max="39" width="10.875" style="20" customWidth="1"/>
    <col min="40" max="40" width="14.875" style="23" customWidth="1"/>
    <col min="41" max="16384" width="9" style="20"/>
  </cols>
  <sheetData>
    <row r="1" s="15" customFormat="1" ht="15" spans="5:41">
      <c r="E1" s="24" t="s">
        <v>2865</v>
      </c>
      <c r="F1" s="24" t="s">
        <v>2866</v>
      </c>
      <c r="G1" s="24" t="s">
        <v>2867</v>
      </c>
      <c r="H1" s="24" t="s">
        <v>2868</v>
      </c>
      <c r="I1" s="24" t="s">
        <v>2869</v>
      </c>
      <c r="J1" s="24" t="s">
        <v>2870</v>
      </c>
      <c r="K1" s="35" t="s">
        <v>2871</v>
      </c>
      <c r="L1" s="35" t="s">
        <v>2698</v>
      </c>
      <c r="M1" s="35" t="s">
        <v>45</v>
      </c>
      <c r="N1" s="35" t="s">
        <v>2699</v>
      </c>
      <c r="O1" s="36" t="s">
        <v>2872</v>
      </c>
      <c r="P1" s="36" t="s">
        <v>2873</v>
      </c>
      <c r="Q1" s="36" t="s">
        <v>2874</v>
      </c>
      <c r="R1" s="36" t="s">
        <v>2875</v>
      </c>
      <c r="S1" s="35" t="s">
        <v>70</v>
      </c>
      <c r="T1" s="35" t="s">
        <v>2876</v>
      </c>
      <c r="U1" s="26" t="s">
        <v>2877</v>
      </c>
      <c r="V1" s="26" t="s">
        <v>2878</v>
      </c>
      <c r="W1" s="26" t="s">
        <v>2879</v>
      </c>
      <c r="X1" s="26" t="s">
        <v>2880</v>
      </c>
      <c r="Y1" s="26" t="s">
        <v>2881</v>
      </c>
      <c r="Z1" s="26" t="s">
        <v>2882</v>
      </c>
      <c r="AA1" s="24" t="s">
        <v>2700</v>
      </c>
      <c r="AB1" s="24" t="s">
        <v>2701</v>
      </c>
      <c r="AC1" s="24" t="s">
        <v>2883</v>
      </c>
      <c r="AD1" s="49" t="s">
        <v>2884</v>
      </c>
      <c r="AE1" s="50" t="s">
        <v>2885</v>
      </c>
      <c r="AF1" s="50" t="s">
        <v>2886</v>
      </c>
      <c r="AG1" s="49" t="s">
        <v>2887</v>
      </c>
      <c r="AH1" s="49" t="s">
        <v>2888</v>
      </c>
      <c r="AI1" s="24" t="s">
        <v>2889</v>
      </c>
      <c r="AJ1" s="24" t="s">
        <v>2890</v>
      </c>
      <c r="AK1" s="24" t="s">
        <v>2891</v>
      </c>
      <c r="AL1" s="24" t="s">
        <v>2892</v>
      </c>
      <c r="AM1" s="53" t="s">
        <v>2893</v>
      </c>
      <c r="AN1" s="54" t="s">
        <v>2894</v>
      </c>
      <c r="AO1" s="53" t="s">
        <v>2895</v>
      </c>
    </row>
    <row r="2" s="15" customFormat="1" ht="15" spans="5:41">
      <c r="E2" s="25" t="s">
        <v>87</v>
      </c>
      <c r="F2" s="26" t="s">
        <v>87</v>
      </c>
      <c r="G2" s="26" t="s">
        <v>87</v>
      </c>
      <c r="H2" s="26" t="s">
        <v>87</v>
      </c>
      <c r="I2" s="26" t="s">
        <v>87</v>
      </c>
      <c r="J2" s="26" t="s">
        <v>88</v>
      </c>
      <c r="K2" s="35"/>
      <c r="L2" s="35"/>
      <c r="M2" s="35"/>
      <c r="N2" s="35"/>
      <c r="O2" s="36"/>
      <c r="P2" s="36"/>
      <c r="Q2" s="36"/>
      <c r="R2" s="36"/>
      <c r="S2" s="35"/>
      <c r="T2" s="35"/>
      <c r="U2" s="26" t="s">
        <v>88</v>
      </c>
      <c r="V2" s="26" t="s">
        <v>88</v>
      </c>
      <c r="W2" s="26" t="s">
        <v>88</v>
      </c>
      <c r="X2" s="26" t="s">
        <v>88</v>
      </c>
      <c r="Y2" s="26" t="s">
        <v>88</v>
      </c>
      <c r="Z2" s="26" t="s">
        <v>88</v>
      </c>
      <c r="AA2" s="26" t="s">
        <v>89</v>
      </c>
      <c r="AB2" s="26" t="s">
        <v>89</v>
      </c>
      <c r="AC2" s="26" t="s">
        <v>89</v>
      </c>
      <c r="AD2" s="51" t="s">
        <v>89</v>
      </c>
      <c r="AE2" s="52" t="s">
        <v>89</v>
      </c>
      <c r="AF2" s="52" t="s">
        <v>89</v>
      </c>
      <c r="AG2" s="51" t="s">
        <v>89</v>
      </c>
      <c r="AH2" s="51" t="s">
        <v>89</v>
      </c>
      <c r="AI2" s="25" t="s">
        <v>89</v>
      </c>
      <c r="AJ2" s="25" t="s">
        <v>89</v>
      </c>
      <c r="AK2" s="25" t="s">
        <v>89</v>
      </c>
      <c r="AL2" s="25" t="s">
        <v>89</v>
      </c>
      <c r="AM2" s="25" t="s">
        <v>88</v>
      </c>
      <c r="AN2" s="25" t="s">
        <v>87</v>
      </c>
      <c r="AO2" s="25" t="s">
        <v>88</v>
      </c>
    </row>
    <row r="3" s="15" customFormat="1" ht="15" spans="5:41">
      <c r="E3" s="27" t="s">
        <v>425</v>
      </c>
      <c r="F3" s="27" t="s">
        <v>2896</v>
      </c>
      <c r="G3" s="27" t="s">
        <v>2897</v>
      </c>
      <c r="H3" s="27" t="s">
        <v>2898</v>
      </c>
      <c r="I3" s="27" t="s">
        <v>2899</v>
      </c>
      <c r="J3" s="27" t="s">
        <v>2900</v>
      </c>
      <c r="K3" s="27"/>
      <c r="L3" s="27"/>
      <c r="M3" s="27"/>
      <c r="N3" s="27"/>
      <c r="O3" s="37"/>
      <c r="P3" s="37"/>
      <c r="Q3" s="37"/>
      <c r="R3" s="37"/>
      <c r="S3" s="46" t="s">
        <v>2901</v>
      </c>
      <c r="T3" s="46"/>
      <c r="U3" s="46" t="s">
        <v>2694</v>
      </c>
      <c r="V3" s="46" t="s">
        <v>2695</v>
      </c>
      <c r="W3" s="46" t="s">
        <v>2696</v>
      </c>
      <c r="X3" s="46" t="s">
        <v>2694</v>
      </c>
      <c r="Y3" s="46" t="s">
        <v>2695</v>
      </c>
      <c r="Z3" s="46" t="s">
        <v>2696</v>
      </c>
      <c r="AA3" s="27" t="s">
        <v>2702</v>
      </c>
      <c r="AB3" s="27" t="s">
        <v>2703</v>
      </c>
      <c r="AC3" s="27" t="s">
        <v>2902</v>
      </c>
      <c r="AD3" s="27" t="s">
        <v>2903</v>
      </c>
      <c r="AE3" s="27" t="s">
        <v>2904</v>
      </c>
      <c r="AF3" s="27" t="s">
        <v>2905</v>
      </c>
      <c r="AG3" s="27" t="s">
        <v>2906</v>
      </c>
      <c r="AH3" s="27" t="s">
        <v>2907</v>
      </c>
      <c r="AI3" s="27" t="s">
        <v>2908</v>
      </c>
      <c r="AJ3" s="27" t="s">
        <v>2909</v>
      </c>
      <c r="AK3" s="27" t="s">
        <v>2910</v>
      </c>
      <c r="AL3" s="27" t="s">
        <v>2911</v>
      </c>
      <c r="AM3" s="27" t="s">
        <v>2912</v>
      </c>
      <c r="AN3" s="27" t="s">
        <v>2913</v>
      </c>
      <c r="AO3" s="27" t="s">
        <v>2914</v>
      </c>
    </row>
    <row r="4" s="16" customFormat="1" ht="15" spans="5:41">
      <c r="E4" s="28"/>
      <c r="F4" s="28"/>
      <c r="G4" s="28"/>
      <c r="H4" s="28"/>
      <c r="I4" s="28"/>
      <c r="J4" s="28"/>
      <c r="K4" s="28"/>
      <c r="L4" s="28"/>
      <c r="M4" s="28"/>
      <c r="N4" s="28"/>
      <c r="O4" s="38"/>
      <c r="P4" s="38"/>
      <c r="Q4" s="38"/>
      <c r="R4" s="38"/>
      <c r="S4" s="28"/>
      <c r="T4" s="28"/>
      <c r="U4" s="28"/>
      <c r="V4" s="28"/>
      <c r="W4" s="28"/>
      <c r="X4" s="28"/>
      <c r="Y4" s="28"/>
      <c r="Z4" s="28"/>
      <c r="AA4" s="28"/>
      <c r="AB4" s="28"/>
      <c r="AC4" s="28"/>
      <c r="AD4" s="28"/>
      <c r="AE4" s="28"/>
      <c r="AF4" s="28"/>
      <c r="AG4" s="28"/>
      <c r="AH4" s="28"/>
      <c r="AI4" s="28"/>
      <c r="AJ4" s="28"/>
      <c r="AK4" s="28"/>
      <c r="AL4" s="28"/>
      <c r="AM4" s="28"/>
      <c r="AN4" s="28"/>
      <c r="AO4" s="28"/>
    </row>
    <row r="5" s="17" customFormat="1" ht="99" customHeight="1" spans="5:41">
      <c r="E5" s="29" t="s">
        <v>2915</v>
      </c>
      <c r="F5" s="30" t="s">
        <v>2916</v>
      </c>
      <c r="G5" s="29" t="s">
        <v>2735</v>
      </c>
      <c r="H5" s="29" t="s">
        <v>2735</v>
      </c>
      <c r="I5" s="29" t="s">
        <v>2917</v>
      </c>
      <c r="J5" s="29">
        <v>0</v>
      </c>
      <c r="K5" s="29">
        <v>0</v>
      </c>
      <c r="L5" s="29">
        <v>9</v>
      </c>
      <c r="M5" s="29">
        <v>10</v>
      </c>
      <c r="N5" s="29">
        <v>11</v>
      </c>
      <c r="O5" s="39">
        <f>L5/10*VLOOKUP(K5,怪物说明!$D$22:$Z$26,2,FALSE)</f>
        <v>0.9</v>
      </c>
      <c r="P5" s="39">
        <f>M5/10*VLOOKUP(K5,怪物说明!$D$22:$Z$26,3,FALSE)</f>
        <v>1</v>
      </c>
      <c r="Q5" s="39">
        <f>N5/10*VLOOKUP(K5,怪物说明!$D$22:$Z$26,4,FALSE)</f>
        <v>1.1</v>
      </c>
      <c r="R5" s="39">
        <v>1</v>
      </c>
      <c r="S5" s="47" t="s">
        <v>2708</v>
      </c>
      <c r="T5" s="47">
        <f>VLOOKUP(S5,怪物说明!$D$13:$G$19,4,FALSE)</f>
        <v>1</v>
      </c>
      <c r="U5" s="47">
        <f>ROUND(怪物基础!B$4*O5*$R5*$T5,0)</f>
        <v>406</v>
      </c>
      <c r="V5" s="47">
        <f>ROUND(怪物基础!C$4*P5*$R5*$T5,0)</f>
        <v>1</v>
      </c>
      <c r="W5" s="47">
        <f>ROUND(怪物基础!D$4*Q5*$R5*$T5,0)</f>
        <v>24</v>
      </c>
      <c r="X5" s="47">
        <f>ROUND(怪物基础!B$93*O5*$R5*$T5,0)</f>
        <v>1809</v>
      </c>
      <c r="Y5" s="47">
        <f>ROUND(怪物基础!C$93*P5*$R5*$T5,0)</f>
        <v>35</v>
      </c>
      <c r="Z5" s="47">
        <f>ROUND(怪物基础!D$93*Q5*$R5*$T5,0)</f>
        <v>395</v>
      </c>
      <c r="AA5" s="29">
        <f>VLOOKUP($S5,怪物说明!$D$10:$F$19,2,FALSE)</f>
        <v>2.5</v>
      </c>
      <c r="AB5" s="29">
        <f>VLOOKUP($S5,怪物说明!$D$10:$F$19,3,FALSE)</f>
        <v>3.5</v>
      </c>
      <c r="AC5" s="29">
        <v>0.9</v>
      </c>
      <c r="AD5" s="29">
        <v>2.5</v>
      </c>
      <c r="AE5" s="29">
        <v>0.4</v>
      </c>
      <c r="AF5" s="29">
        <v>0.7</v>
      </c>
      <c r="AG5" s="29">
        <v>0.5</v>
      </c>
      <c r="AH5" s="29">
        <v>2</v>
      </c>
      <c r="AI5" s="29">
        <v>0.01</v>
      </c>
      <c r="AJ5" s="29">
        <v>0.001</v>
      </c>
      <c r="AK5" s="29">
        <v>20</v>
      </c>
      <c r="AL5" s="29">
        <v>2</v>
      </c>
      <c r="AM5" s="55">
        <v>0</v>
      </c>
      <c r="AN5" s="29">
        <v>0</v>
      </c>
      <c r="AO5" s="55">
        <v>0</v>
      </c>
    </row>
    <row r="6" s="17" customFormat="1" ht="99" customHeight="1" spans="5:41">
      <c r="E6" s="29" t="s">
        <v>2918</v>
      </c>
      <c r="F6" s="30" t="s">
        <v>2919</v>
      </c>
      <c r="G6" s="29" t="s">
        <v>2737</v>
      </c>
      <c r="H6" s="29" t="s">
        <v>2737</v>
      </c>
      <c r="I6" s="29" t="s">
        <v>2920</v>
      </c>
      <c r="J6" s="29">
        <v>0</v>
      </c>
      <c r="K6" s="29">
        <v>0</v>
      </c>
      <c r="L6" s="29">
        <v>11</v>
      </c>
      <c r="M6" s="29">
        <v>9</v>
      </c>
      <c r="N6" s="29">
        <v>10</v>
      </c>
      <c r="O6" s="39">
        <f>L6/10*VLOOKUP(K6,怪物说明!$D$22:$Z$26,2,FALSE)</f>
        <v>1.1</v>
      </c>
      <c r="P6" s="39">
        <f>M6/10*VLOOKUP(K6,怪物说明!$D$22:$Z$26,3,FALSE)</f>
        <v>0.9</v>
      </c>
      <c r="Q6" s="39">
        <f>N6/10*VLOOKUP(K6,怪物说明!$D$22:$Z$26,4,FALSE)</f>
        <v>1</v>
      </c>
      <c r="R6" s="39">
        <v>1</v>
      </c>
      <c r="S6" s="47" t="s">
        <v>2708</v>
      </c>
      <c r="T6" s="47">
        <f>VLOOKUP(S6,怪物说明!$D$13:$G$19,4,FALSE)</f>
        <v>1</v>
      </c>
      <c r="U6" s="47">
        <f>ROUND(怪物基础!B$4*O6*$R6*$T6,0)</f>
        <v>496</v>
      </c>
      <c r="V6" s="47">
        <f>ROUND(怪物基础!C$4*P6*$R6*$T6,0)</f>
        <v>1</v>
      </c>
      <c r="W6" s="47">
        <f>ROUND(怪物基础!D$4*Q6*$R6*$T6,0)</f>
        <v>21</v>
      </c>
      <c r="X6" s="47">
        <f>ROUND(怪物基础!B$93*O6*$R6*$T6,0)</f>
        <v>2211</v>
      </c>
      <c r="Y6" s="47">
        <f>ROUND(怪物基础!C$93*P6*$R6*$T6,0)</f>
        <v>32</v>
      </c>
      <c r="Z6" s="47">
        <f>ROUND(怪物基础!D$93*Q6*$R6*$T6,0)</f>
        <v>359</v>
      </c>
      <c r="AA6" s="29">
        <f>VLOOKUP($S6,怪物说明!$D$10:$F$19,2,FALSE)</f>
        <v>2.5</v>
      </c>
      <c r="AB6" s="29">
        <f>VLOOKUP($S6,怪物说明!$D$10:$F$19,3,FALSE)</f>
        <v>3.5</v>
      </c>
      <c r="AC6" s="29">
        <v>0.8</v>
      </c>
      <c r="AD6" s="29">
        <v>2.5</v>
      </c>
      <c r="AE6" s="29">
        <v>0.4</v>
      </c>
      <c r="AF6" s="29">
        <v>0.7</v>
      </c>
      <c r="AG6" s="29">
        <v>0.5</v>
      </c>
      <c r="AH6" s="29">
        <v>2</v>
      </c>
      <c r="AI6" s="29">
        <v>0.01</v>
      </c>
      <c r="AJ6" s="29">
        <v>0.001</v>
      </c>
      <c r="AK6" s="29">
        <v>20</v>
      </c>
      <c r="AL6" s="29">
        <v>2</v>
      </c>
      <c r="AM6" s="55">
        <v>0</v>
      </c>
      <c r="AN6" s="29">
        <v>0</v>
      </c>
      <c r="AO6" s="55">
        <v>0</v>
      </c>
    </row>
    <row r="7" s="17" customFormat="1" ht="99" customHeight="1" spans="5:41">
      <c r="E7" s="31" t="s">
        <v>2921</v>
      </c>
      <c r="F7" s="30" t="s">
        <v>2922</v>
      </c>
      <c r="G7" s="31"/>
      <c r="H7" s="31"/>
      <c r="I7" s="29" t="s">
        <v>2917</v>
      </c>
      <c r="J7" s="29">
        <v>0</v>
      </c>
      <c r="K7" s="29">
        <v>0</v>
      </c>
      <c r="L7" s="29">
        <v>9</v>
      </c>
      <c r="M7" s="29">
        <v>10</v>
      </c>
      <c r="N7" s="29">
        <v>11</v>
      </c>
      <c r="O7" s="39">
        <f>L7/10*VLOOKUP(K7,怪物说明!$D$22:$Z$26,2,FALSE)</f>
        <v>0.9</v>
      </c>
      <c r="P7" s="39">
        <f>M7/10*VLOOKUP(K7,怪物说明!$D$22:$Z$26,3,FALSE)</f>
        <v>1</v>
      </c>
      <c r="Q7" s="39">
        <f>N7/10*VLOOKUP(K7,怪物说明!$D$22:$Z$26,4,FALSE)</f>
        <v>1.1</v>
      </c>
      <c r="R7" s="39">
        <v>1</v>
      </c>
      <c r="S7" s="47" t="s">
        <v>2707</v>
      </c>
      <c r="T7" s="47">
        <f>VLOOKUP(S7,怪物说明!$D$13:$G$19,4,FALSE)</f>
        <v>1.125</v>
      </c>
      <c r="U7" s="47">
        <f>ROUND(怪物基础!B$4*O7*$R7*$T7,0)</f>
        <v>457</v>
      </c>
      <c r="V7" s="47">
        <f>ROUND(怪物基础!C$4*P7*$R7*$T7,0)</f>
        <v>1</v>
      </c>
      <c r="W7" s="47">
        <f>ROUND(怪物基础!D$4*Q7*$R7*$T7,0)</f>
        <v>27</v>
      </c>
      <c r="X7" s="47">
        <f>ROUND(怪物基础!B$93*O7*$R7*$T7,0)</f>
        <v>2035</v>
      </c>
      <c r="Y7" s="47">
        <f>ROUND(怪物基础!C$93*P7*$R7*$T7,0)</f>
        <v>39</v>
      </c>
      <c r="Z7" s="47">
        <f>ROUND(怪物基础!D$93*Q7*$R7*$T7,0)</f>
        <v>444</v>
      </c>
      <c r="AA7" s="29">
        <f>VLOOKUP($S7,怪物说明!$D$10:$F$19,2,FALSE)</f>
        <v>1.5</v>
      </c>
      <c r="AB7" s="29">
        <f>VLOOKUP($S7,怪物说明!$D$10:$F$19,3,FALSE)</f>
        <v>2.5</v>
      </c>
      <c r="AC7" s="29">
        <v>0.9</v>
      </c>
      <c r="AD7" s="29">
        <v>2.5</v>
      </c>
      <c r="AE7" s="29">
        <v>0.4</v>
      </c>
      <c r="AF7" s="29">
        <v>0.7</v>
      </c>
      <c r="AG7" s="29">
        <v>0.5</v>
      </c>
      <c r="AH7" s="29">
        <v>2</v>
      </c>
      <c r="AI7" s="29">
        <v>0.01</v>
      </c>
      <c r="AJ7" s="29">
        <v>0.001</v>
      </c>
      <c r="AK7" s="29">
        <v>20</v>
      </c>
      <c r="AL7" s="29">
        <v>2</v>
      </c>
      <c r="AM7" s="55">
        <v>0</v>
      </c>
      <c r="AN7" s="29">
        <v>0</v>
      </c>
      <c r="AO7" s="55">
        <v>0</v>
      </c>
    </row>
    <row r="8" s="17" customFormat="1" ht="99" customHeight="1" spans="5:41">
      <c r="E8" s="31" t="s">
        <v>2923</v>
      </c>
      <c r="F8" s="30" t="s">
        <v>2924</v>
      </c>
      <c r="G8" s="31"/>
      <c r="H8" s="31"/>
      <c r="I8" s="29" t="s">
        <v>2917</v>
      </c>
      <c r="J8" s="29">
        <v>0</v>
      </c>
      <c r="K8" s="29">
        <v>0</v>
      </c>
      <c r="L8" s="29">
        <v>9</v>
      </c>
      <c r="M8" s="29">
        <v>10</v>
      </c>
      <c r="N8" s="29">
        <v>11</v>
      </c>
      <c r="O8" s="39">
        <f>L8/10*VLOOKUP(K8,怪物说明!$D$22:$Z$26,2,FALSE)</f>
        <v>0.9</v>
      </c>
      <c r="P8" s="39">
        <f>M8/10*VLOOKUP(K8,怪物说明!$D$22:$Z$26,3,FALSE)</f>
        <v>1</v>
      </c>
      <c r="Q8" s="39">
        <f>N8/10*VLOOKUP(K8,怪物说明!$D$22:$Z$26,4,FALSE)</f>
        <v>1.1</v>
      </c>
      <c r="R8" s="39">
        <v>1</v>
      </c>
      <c r="S8" s="47" t="s">
        <v>2708</v>
      </c>
      <c r="T8" s="47">
        <f>VLOOKUP(S8,怪物说明!$D$13:$G$19,4,FALSE)</f>
        <v>1</v>
      </c>
      <c r="U8" s="47">
        <f>ROUND(怪物基础!B$4*O8*$R8*$T8,0)</f>
        <v>406</v>
      </c>
      <c r="V8" s="47">
        <f>ROUND(怪物基础!C$4*P8*$R8*$T8,0)</f>
        <v>1</v>
      </c>
      <c r="W8" s="47">
        <f>ROUND(怪物基础!D$4*Q8*$R8*$T8,0)</f>
        <v>24</v>
      </c>
      <c r="X8" s="47">
        <f>ROUND(怪物基础!B$93*O8*$R8*$T8,0)</f>
        <v>1809</v>
      </c>
      <c r="Y8" s="47">
        <f>ROUND(怪物基础!C$93*P8*$R8*$T8,0)</f>
        <v>35</v>
      </c>
      <c r="Z8" s="47">
        <f>ROUND(怪物基础!D$93*Q8*$R8*$T8,0)</f>
        <v>395</v>
      </c>
      <c r="AA8" s="29">
        <f>VLOOKUP($S8,怪物说明!$D$10:$F$19,2,FALSE)</f>
        <v>2.5</v>
      </c>
      <c r="AB8" s="29">
        <f>VLOOKUP($S8,怪物说明!$D$10:$F$19,3,FALSE)</f>
        <v>3.5</v>
      </c>
      <c r="AC8" s="29">
        <v>0.9</v>
      </c>
      <c r="AD8" s="29">
        <v>2.5</v>
      </c>
      <c r="AE8" s="29">
        <v>0.4</v>
      </c>
      <c r="AF8" s="29">
        <v>0.7</v>
      </c>
      <c r="AG8" s="29">
        <v>0.5</v>
      </c>
      <c r="AH8" s="29">
        <v>2</v>
      </c>
      <c r="AI8" s="29">
        <v>0.01</v>
      </c>
      <c r="AJ8" s="29">
        <v>0.001</v>
      </c>
      <c r="AK8" s="29">
        <v>20</v>
      </c>
      <c r="AL8" s="29">
        <v>2</v>
      </c>
      <c r="AM8" s="55">
        <v>0</v>
      </c>
      <c r="AN8" s="29">
        <v>0</v>
      </c>
      <c r="AO8" s="55">
        <v>0</v>
      </c>
    </row>
    <row r="9" s="17" customFormat="1" ht="99" customHeight="1" spans="5:41">
      <c r="E9" s="31" t="s">
        <v>2925</v>
      </c>
      <c r="F9" s="30" t="s">
        <v>2926</v>
      </c>
      <c r="G9" s="31"/>
      <c r="H9" s="31"/>
      <c r="I9" s="29" t="s">
        <v>2917</v>
      </c>
      <c r="J9" s="29">
        <v>0</v>
      </c>
      <c r="K9" s="29">
        <v>0</v>
      </c>
      <c r="L9" s="29">
        <v>9</v>
      </c>
      <c r="M9" s="29">
        <v>10</v>
      </c>
      <c r="N9" s="29">
        <v>11</v>
      </c>
      <c r="O9" s="39">
        <f>L9/10*VLOOKUP(K9,怪物说明!$D$22:$Z$26,2,FALSE)</f>
        <v>0.9</v>
      </c>
      <c r="P9" s="39">
        <f>M9/10*VLOOKUP(K9,怪物说明!$D$22:$Z$26,3,FALSE)</f>
        <v>1</v>
      </c>
      <c r="Q9" s="39">
        <f>N9/10*VLOOKUP(K9,怪物说明!$D$22:$Z$26,4,FALSE)</f>
        <v>1.1</v>
      </c>
      <c r="R9" s="39">
        <v>1</v>
      </c>
      <c r="S9" s="47" t="s">
        <v>2708</v>
      </c>
      <c r="T9" s="47">
        <f>VLOOKUP(S9,怪物说明!$D$13:$G$19,4,FALSE)</f>
        <v>1</v>
      </c>
      <c r="U9" s="47">
        <f>ROUND(怪物基础!B$4*O9*$R9*$T9,0)</f>
        <v>406</v>
      </c>
      <c r="V9" s="47">
        <f>ROUND(怪物基础!C$4*P9*$R9*$T9,0)</f>
        <v>1</v>
      </c>
      <c r="W9" s="47">
        <f>ROUND(怪物基础!D$4*Q9*$R9*$T9,0)</f>
        <v>24</v>
      </c>
      <c r="X9" s="47">
        <f>ROUND(怪物基础!B$93*O9*$R9*$T9,0)</f>
        <v>1809</v>
      </c>
      <c r="Y9" s="47">
        <f>ROUND(怪物基础!C$93*P9*$R9*$T9,0)</f>
        <v>35</v>
      </c>
      <c r="Z9" s="47">
        <f>ROUND(怪物基础!D$93*Q9*$R9*$T9,0)</f>
        <v>395</v>
      </c>
      <c r="AA9" s="29">
        <f>VLOOKUP($S9,怪物说明!$D$10:$F$19,2,FALSE)</f>
        <v>2.5</v>
      </c>
      <c r="AB9" s="29">
        <f>VLOOKUP($S9,怪物说明!$D$10:$F$19,3,FALSE)</f>
        <v>3.5</v>
      </c>
      <c r="AC9" s="29">
        <v>0.9</v>
      </c>
      <c r="AD9" s="29">
        <v>2.5</v>
      </c>
      <c r="AE9" s="29">
        <v>0.4</v>
      </c>
      <c r="AF9" s="29">
        <v>0.7</v>
      </c>
      <c r="AG9" s="29">
        <v>0.5</v>
      </c>
      <c r="AH9" s="29">
        <v>2</v>
      </c>
      <c r="AI9" s="29">
        <v>0.01</v>
      </c>
      <c r="AJ9" s="29">
        <v>0.001</v>
      </c>
      <c r="AK9" s="29">
        <v>20</v>
      </c>
      <c r="AL9" s="29">
        <v>2</v>
      </c>
      <c r="AM9" s="55">
        <v>0</v>
      </c>
      <c r="AN9" s="29">
        <v>0</v>
      </c>
      <c r="AO9" s="55">
        <v>0</v>
      </c>
    </row>
    <row r="10" s="17" customFormat="1" ht="99" customHeight="1" spans="5:41">
      <c r="E10" s="31" t="s">
        <v>2927</v>
      </c>
      <c r="F10" s="30" t="s">
        <v>2928</v>
      </c>
      <c r="G10" s="31"/>
      <c r="H10" s="31"/>
      <c r="I10" s="29" t="s">
        <v>2917</v>
      </c>
      <c r="J10" s="29">
        <v>0</v>
      </c>
      <c r="K10" s="29">
        <v>0</v>
      </c>
      <c r="L10" s="29">
        <v>9</v>
      </c>
      <c r="M10" s="29">
        <v>10</v>
      </c>
      <c r="N10" s="29">
        <v>11</v>
      </c>
      <c r="O10" s="39">
        <f>L10/10*VLOOKUP(K10,怪物说明!$D$22:$Z$26,2,FALSE)</f>
        <v>0.9</v>
      </c>
      <c r="P10" s="39">
        <f>M10/10*VLOOKUP(K10,怪物说明!$D$22:$Z$26,3,FALSE)</f>
        <v>1</v>
      </c>
      <c r="Q10" s="39">
        <f>N10/10*VLOOKUP(K10,怪物说明!$D$22:$Z$26,4,FALSE)</f>
        <v>1.1</v>
      </c>
      <c r="R10" s="39">
        <v>1</v>
      </c>
      <c r="S10" s="47" t="s">
        <v>2708</v>
      </c>
      <c r="T10" s="47">
        <f>VLOOKUP(S10,怪物说明!$D$13:$G$19,4,FALSE)</f>
        <v>1</v>
      </c>
      <c r="U10" s="47">
        <f>ROUND(怪物基础!B$4*O10*$R10*$T10,0)</f>
        <v>406</v>
      </c>
      <c r="V10" s="47">
        <f>ROUND(怪物基础!C$4*P10*$R10*$T10,0)</f>
        <v>1</v>
      </c>
      <c r="W10" s="47">
        <f>ROUND(怪物基础!D$4*Q10*$R10*$T10,0)</f>
        <v>24</v>
      </c>
      <c r="X10" s="47">
        <f>ROUND(怪物基础!B$93*O10*$R10*$T10,0)</f>
        <v>1809</v>
      </c>
      <c r="Y10" s="47">
        <f>ROUND(怪物基础!C$93*P10*$R10*$T10,0)</f>
        <v>35</v>
      </c>
      <c r="Z10" s="47">
        <f>ROUND(怪物基础!D$93*Q10*$R10*$T10,0)</f>
        <v>395</v>
      </c>
      <c r="AA10" s="29">
        <f>VLOOKUP($S10,怪物说明!$D$10:$F$19,2,FALSE)</f>
        <v>2.5</v>
      </c>
      <c r="AB10" s="29">
        <f>VLOOKUP($S10,怪物说明!$D$10:$F$19,3,FALSE)</f>
        <v>3.5</v>
      </c>
      <c r="AC10" s="29">
        <v>0.9</v>
      </c>
      <c r="AD10" s="29">
        <v>2.5</v>
      </c>
      <c r="AE10" s="29">
        <v>0.4</v>
      </c>
      <c r="AF10" s="29">
        <v>0.7</v>
      </c>
      <c r="AG10" s="29">
        <v>0.5</v>
      </c>
      <c r="AH10" s="29">
        <v>2</v>
      </c>
      <c r="AI10" s="29">
        <v>0.01</v>
      </c>
      <c r="AJ10" s="29">
        <v>0.001</v>
      </c>
      <c r="AK10" s="29">
        <v>20</v>
      </c>
      <c r="AL10" s="29">
        <v>2</v>
      </c>
      <c r="AM10" s="55">
        <v>0</v>
      </c>
      <c r="AN10" s="29">
        <v>0</v>
      </c>
      <c r="AO10" s="55">
        <v>0</v>
      </c>
    </row>
    <row r="11" s="18" customFormat="1" ht="99" customHeight="1" spans="1:41">
      <c r="A11" s="17"/>
      <c r="B11" s="17"/>
      <c r="C11" s="17"/>
      <c r="D11" s="17"/>
      <c r="E11" s="29" t="s">
        <v>2929</v>
      </c>
      <c r="F11" s="26" t="s">
        <v>2930</v>
      </c>
      <c r="G11" s="29" t="s">
        <v>2771</v>
      </c>
      <c r="H11" s="29" t="s">
        <v>2771</v>
      </c>
      <c r="I11" s="29" t="s">
        <v>2917</v>
      </c>
      <c r="J11" s="29">
        <v>1</v>
      </c>
      <c r="K11" s="40">
        <v>1</v>
      </c>
      <c r="L11" s="29">
        <v>13</v>
      </c>
      <c r="M11" s="29">
        <v>10</v>
      </c>
      <c r="N11" s="29">
        <v>7</v>
      </c>
      <c r="O11" s="39">
        <f>L11/10*VLOOKUP(K11,怪物说明!$D$22:$Z$26,2,FALSE)</f>
        <v>3.19374353220854</v>
      </c>
      <c r="P11" s="39">
        <f>M11/10*VLOOKUP(K11,怪物说明!$D$22:$Z$26,3,FALSE)</f>
        <v>1.15</v>
      </c>
      <c r="Q11" s="39">
        <f>N11/10*VLOOKUP(K11,怪物说明!$D$22:$Z$26,4,FALSE)</f>
        <v>1.225</v>
      </c>
      <c r="R11" s="39">
        <v>1</v>
      </c>
      <c r="S11" s="47" t="s">
        <v>2709</v>
      </c>
      <c r="T11" s="47">
        <f>VLOOKUP(S11,怪物说明!$D$13:$G$19,4,FALSE)</f>
        <v>0.875</v>
      </c>
      <c r="U11" s="47">
        <f>ROUND(怪物基础!B$4*O11*$R11*$T11,0)</f>
        <v>1260</v>
      </c>
      <c r="V11" s="47">
        <f>ROUND(怪物基础!C$4*P11*$R11*$T11,0)</f>
        <v>1</v>
      </c>
      <c r="W11" s="47">
        <f>ROUND(怪物基础!D$4*Q11*$R11*$T11,0)</f>
        <v>23</v>
      </c>
      <c r="X11" s="47">
        <f>ROUND(怪物基础!B$93*O11*$R11*$T11,0)</f>
        <v>5617</v>
      </c>
      <c r="Y11" s="47">
        <f>ROUND(怪物基础!C$93*P11*$R11*$T11,0)</f>
        <v>35</v>
      </c>
      <c r="Z11" s="47">
        <f>ROUND(怪物基础!D$93*Q11*$R11*$T11,0)</f>
        <v>385</v>
      </c>
      <c r="AA11" s="29">
        <f>VLOOKUP($S11,怪物说明!$D$10:$F$19,2,FALSE)</f>
        <v>3</v>
      </c>
      <c r="AB11" s="29">
        <f>VLOOKUP($S11,怪物说明!$D$10:$F$19,3,FALSE)</f>
        <v>4</v>
      </c>
      <c r="AC11" s="29">
        <v>1</v>
      </c>
      <c r="AD11" s="29">
        <v>2.5</v>
      </c>
      <c r="AE11" s="29">
        <v>0.4</v>
      </c>
      <c r="AF11" s="29">
        <v>0.7</v>
      </c>
      <c r="AG11" s="29">
        <v>0.5</v>
      </c>
      <c r="AH11" s="29">
        <v>1</v>
      </c>
      <c r="AI11" s="29">
        <v>0.01</v>
      </c>
      <c r="AJ11" s="29">
        <v>0.001</v>
      </c>
      <c r="AK11" s="29">
        <v>20</v>
      </c>
      <c r="AL11" s="29">
        <v>2</v>
      </c>
      <c r="AM11" s="55">
        <v>0</v>
      </c>
      <c r="AN11" s="29">
        <v>0</v>
      </c>
      <c r="AO11" s="55">
        <v>0</v>
      </c>
    </row>
    <row r="12" s="17" customFormat="1" ht="99" customHeight="1" spans="5:41">
      <c r="E12" s="29" t="s">
        <v>2931</v>
      </c>
      <c r="F12" s="26" t="s">
        <v>2762</v>
      </c>
      <c r="G12" s="29" t="s">
        <v>2742</v>
      </c>
      <c r="H12" s="29" t="s">
        <v>2742</v>
      </c>
      <c r="I12" s="29" t="s">
        <v>2932</v>
      </c>
      <c r="J12" s="29">
        <v>1</v>
      </c>
      <c r="K12" s="40">
        <v>1</v>
      </c>
      <c r="L12" s="29">
        <v>15</v>
      </c>
      <c r="M12" s="29">
        <v>10</v>
      </c>
      <c r="N12" s="29">
        <v>5</v>
      </c>
      <c r="O12" s="39">
        <f>L12/10*VLOOKUP(K12,怪物说明!$D$22:$Z$26,2,FALSE)</f>
        <v>3.68508869100986</v>
      </c>
      <c r="P12" s="39">
        <f>M12/10*VLOOKUP(K12,怪物说明!$D$22:$Z$26,3,FALSE)</f>
        <v>1.15</v>
      </c>
      <c r="Q12" s="39">
        <f>N12/10*VLOOKUP(K12,怪物说明!$D$22:$Z$26,4,FALSE)</f>
        <v>0.875</v>
      </c>
      <c r="R12" s="39">
        <v>1</v>
      </c>
      <c r="S12" s="29" t="s">
        <v>2707</v>
      </c>
      <c r="T12" s="47">
        <f>VLOOKUP(S12,怪物说明!$D$13:$G$19,4,FALSE)</f>
        <v>1.125</v>
      </c>
      <c r="U12" s="47">
        <f>ROUND(怪物基础!B$4*O12*$R12*$T12,0)</f>
        <v>1870</v>
      </c>
      <c r="V12" s="47">
        <f>ROUND(怪物基础!C$4*P12*$R12*$T12,0)</f>
        <v>1</v>
      </c>
      <c r="W12" s="47">
        <f>ROUND(怪物基础!D$4*Q12*$R12*$T12,0)</f>
        <v>21</v>
      </c>
      <c r="X12" s="47">
        <f>ROUND(怪物基础!B$93*O12*$R12*$T12,0)</f>
        <v>8333</v>
      </c>
      <c r="Y12" s="47">
        <f>ROUND(怪物基础!C$93*P12*$R12*$T12,0)</f>
        <v>45</v>
      </c>
      <c r="Z12" s="47">
        <f>ROUND(怪物基础!D$93*Q12*$R12*$T12,0)</f>
        <v>353</v>
      </c>
      <c r="AA12" s="29">
        <f>VLOOKUP($S12,怪物说明!$D$10:$F$19,2,FALSE)</f>
        <v>1.5</v>
      </c>
      <c r="AB12" s="29">
        <f>VLOOKUP($S12,怪物说明!$D$10:$F$19,3,FALSE)</f>
        <v>2.5</v>
      </c>
      <c r="AC12" s="29">
        <v>1</v>
      </c>
      <c r="AD12" s="29">
        <v>2.5</v>
      </c>
      <c r="AE12" s="29">
        <v>0.5</v>
      </c>
      <c r="AF12" s="29">
        <v>0.8</v>
      </c>
      <c r="AG12" s="29">
        <v>0.2</v>
      </c>
      <c r="AH12" s="29">
        <v>1</v>
      </c>
      <c r="AI12" s="29">
        <v>0.01</v>
      </c>
      <c r="AJ12" s="29">
        <v>0.001</v>
      </c>
      <c r="AK12" s="29">
        <v>20</v>
      </c>
      <c r="AL12" s="29">
        <v>2</v>
      </c>
      <c r="AM12" s="55">
        <v>0</v>
      </c>
      <c r="AN12" s="29">
        <v>0</v>
      </c>
      <c r="AO12" s="55">
        <v>0</v>
      </c>
    </row>
    <row r="13" s="16" customFormat="1" ht="16.5" spans="5:41">
      <c r="E13" s="32"/>
      <c r="F13" s="28"/>
      <c r="G13" s="32"/>
      <c r="H13" s="32"/>
      <c r="I13" s="32"/>
      <c r="J13" s="32"/>
      <c r="K13" s="32"/>
      <c r="L13" s="32"/>
      <c r="M13" s="32"/>
      <c r="N13" s="32"/>
      <c r="O13" s="41"/>
      <c r="P13" s="41"/>
      <c r="Q13" s="41"/>
      <c r="R13" s="41"/>
      <c r="S13" s="32"/>
      <c r="T13" s="48"/>
      <c r="U13" s="48"/>
      <c r="V13" s="48"/>
      <c r="W13" s="48"/>
      <c r="X13" s="48"/>
      <c r="Y13" s="48"/>
      <c r="Z13" s="48"/>
      <c r="AA13" s="32"/>
      <c r="AB13" s="32"/>
      <c r="AC13" s="32"/>
      <c r="AD13" s="32"/>
      <c r="AE13" s="32"/>
      <c r="AF13" s="32"/>
      <c r="AG13" s="32"/>
      <c r="AH13" s="32"/>
      <c r="AI13" s="32"/>
      <c r="AJ13" s="32"/>
      <c r="AK13" s="32"/>
      <c r="AL13" s="32"/>
      <c r="AM13" s="56"/>
      <c r="AN13" s="32"/>
      <c r="AO13" s="56"/>
    </row>
    <row r="14" s="17" customFormat="1" ht="99" customHeight="1" spans="5:41">
      <c r="E14" s="29" t="s">
        <v>2933</v>
      </c>
      <c r="F14" s="30" t="s">
        <v>2934</v>
      </c>
      <c r="G14" s="29" t="s">
        <v>2743</v>
      </c>
      <c r="H14" s="29" t="s">
        <v>2743</v>
      </c>
      <c r="I14" s="29" t="s">
        <v>2935</v>
      </c>
      <c r="J14" s="29">
        <v>0</v>
      </c>
      <c r="K14" s="29">
        <v>0</v>
      </c>
      <c r="L14" s="29">
        <v>10</v>
      </c>
      <c r="M14" s="29">
        <v>10</v>
      </c>
      <c r="N14" s="29">
        <v>10</v>
      </c>
      <c r="O14" s="39">
        <f>L14/10*VLOOKUP(K14,怪物说明!$D$22:$Z$26,2,FALSE)</f>
        <v>1</v>
      </c>
      <c r="P14" s="39">
        <f>M14/10*VLOOKUP(K14,怪物说明!$D$22:$Z$26,3,FALSE)</f>
        <v>1</v>
      </c>
      <c r="Q14" s="39">
        <f>N14/10*VLOOKUP(K14,怪物说明!$D$22:$Z$26,4,FALSE)</f>
        <v>1</v>
      </c>
      <c r="R14" s="39">
        <v>1</v>
      </c>
      <c r="S14" s="47" t="s">
        <v>2708</v>
      </c>
      <c r="T14" s="47">
        <f>VLOOKUP(S14,怪物说明!$D$13:$G$19,4,FALSE)</f>
        <v>1</v>
      </c>
      <c r="U14" s="47">
        <f>ROUND(怪物基础!B$4*O14*$R14*$T14,0)</f>
        <v>451</v>
      </c>
      <c r="V14" s="47">
        <f>ROUND(怪物基础!C$4*P14*$R14*$T14,0)</f>
        <v>1</v>
      </c>
      <c r="W14" s="47">
        <f>ROUND(怪物基础!D$4*Q14*$R14*$T14,0)</f>
        <v>21</v>
      </c>
      <c r="X14" s="47">
        <f>ROUND(怪物基础!B$93*O14*$R14*$T14,0)</f>
        <v>2010</v>
      </c>
      <c r="Y14" s="47">
        <f>ROUND(怪物基础!C$93*P14*$R14*$T14,0)</f>
        <v>35</v>
      </c>
      <c r="Z14" s="47">
        <f>ROUND(怪物基础!D$93*Q14*$R14*$T14,0)</f>
        <v>359</v>
      </c>
      <c r="AA14" s="29">
        <f>VLOOKUP($S14,怪物说明!$D$10:$F$19,2,FALSE)</f>
        <v>2.5</v>
      </c>
      <c r="AB14" s="29">
        <f>VLOOKUP($S14,怪物说明!$D$10:$F$19,3,FALSE)</f>
        <v>3.5</v>
      </c>
      <c r="AC14" s="29">
        <v>1</v>
      </c>
      <c r="AD14" s="29">
        <v>2.5</v>
      </c>
      <c r="AE14" s="29">
        <v>0.4</v>
      </c>
      <c r="AF14" s="29">
        <v>0.7</v>
      </c>
      <c r="AG14" s="29">
        <v>0.5</v>
      </c>
      <c r="AH14" s="29">
        <v>2</v>
      </c>
      <c r="AI14" s="29">
        <v>0.01</v>
      </c>
      <c r="AJ14" s="29">
        <v>0.001</v>
      </c>
      <c r="AK14" s="29">
        <v>20</v>
      </c>
      <c r="AL14" s="29">
        <v>2</v>
      </c>
      <c r="AM14" s="55">
        <v>0</v>
      </c>
      <c r="AN14" s="29">
        <v>0</v>
      </c>
      <c r="AO14" s="55">
        <v>0</v>
      </c>
    </row>
    <row r="15" s="17" customFormat="1" ht="99" customHeight="1" spans="5:41">
      <c r="E15" s="29" t="s">
        <v>2936</v>
      </c>
      <c r="F15" s="30" t="s">
        <v>2937</v>
      </c>
      <c r="G15" s="29" t="s">
        <v>2747</v>
      </c>
      <c r="H15" s="29" t="s">
        <v>2747</v>
      </c>
      <c r="I15" s="29" t="s">
        <v>2935</v>
      </c>
      <c r="J15" s="29">
        <v>0</v>
      </c>
      <c r="K15" s="29">
        <v>0</v>
      </c>
      <c r="L15" s="29">
        <v>10</v>
      </c>
      <c r="M15" s="29">
        <v>5</v>
      </c>
      <c r="N15" s="29">
        <v>15</v>
      </c>
      <c r="O15" s="39">
        <f>L15/10*VLOOKUP(K15,怪物说明!$D$22:$Z$26,2,FALSE)</f>
        <v>1</v>
      </c>
      <c r="P15" s="39">
        <f>M15/10*VLOOKUP(K15,怪物说明!$D$22:$Z$26,3,FALSE)</f>
        <v>0.5</v>
      </c>
      <c r="Q15" s="39">
        <f>N15/10*VLOOKUP(K15,怪物说明!$D$22:$Z$26,4,FALSE)</f>
        <v>1.5</v>
      </c>
      <c r="R15" s="39">
        <v>1</v>
      </c>
      <c r="S15" s="47" t="s">
        <v>2709</v>
      </c>
      <c r="T15" s="47">
        <f>VLOOKUP(S15,怪物说明!$D$13:$G$19,4,FALSE)</f>
        <v>0.875</v>
      </c>
      <c r="U15" s="47">
        <f>ROUND(怪物基础!B$4*O15*$R15*$T15,0)</f>
        <v>395</v>
      </c>
      <c r="V15" s="47">
        <f>ROUND(怪物基础!C$4*P15*$R15*$T15,0)</f>
        <v>0</v>
      </c>
      <c r="W15" s="47">
        <f>ROUND(怪物基础!D$4*Q15*$R15*$T15,0)</f>
        <v>28</v>
      </c>
      <c r="X15" s="47">
        <f>ROUND(怪物基础!B$93*O15*$R15*$T15,0)</f>
        <v>1759</v>
      </c>
      <c r="Y15" s="47">
        <f>ROUND(怪物基础!C$93*P15*$R15*$T15,0)</f>
        <v>15</v>
      </c>
      <c r="Z15" s="47">
        <f>ROUND(怪物基础!D$93*Q15*$R15*$T15,0)</f>
        <v>471</v>
      </c>
      <c r="AA15" s="29">
        <f>VLOOKUP($S15,怪物说明!$D$10:$F$19,2,FALSE)</f>
        <v>3</v>
      </c>
      <c r="AB15" s="29">
        <f>VLOOKUP($S15,怪物说明!$D$10:$F$19,3,FALSE)</f>
        <v>4</v>
      </c>
      <c r="AC15" s="29">
        <v>1</v>
      </c>
      <c r="AD15" s="29">
        <v>2.5</v>
      </c>
      <c r="AE15" s="29">
        <v>0.4</v>
      </c>
      <c r="AF15" s="29">
        <v>0.7</v>
      </c>
      <c r="AG15" s="29">
        <v>0.5</v>
      </c>
      <c r="AH15" s="29">
        <v>1</v>
      </c>
      <c r="AI15" s="29">
        <v>0.01</v>
      </c>
      <c r="AJ15" s="29">
        <v>0.001</v>
      </c>
      <c r="AK15" s="29">
        <v>20</v>
      </c>
      <c r="AL15" s="29">
        <v>2</v>
      </c>
      <c r="AM15" s="55">
        <v>0</v>
      </c>
      <c r="AN15" s="29">
        <v>0</v>
      </c>
      <c r="AO15" s="55">
        <v>0</v>
      </c>
    </row>
    <row r="16" s="17" customFormat="1" ht="99" customHeight="1" spans="5:41">
      <c r="E16" s="29" t="s">
        <v>2938</v>
      </c>
      <c r="F16" s="30" t="s">
        <v>2939</v>
      </c>
      <c r="G16" s="29" t="s">
        <v>2746</v>
      </c>
      <c r="H16" s="29" t="s">
        <v>2746</v>
      </c>
      <c r="I16" s="29" t="s">
        <v>2917</v>
      </c>
      <c r="J16" s="29">
        <v>0</v>
      </c>
      <c r="K16" s="29">
        <v>0</v>
      </c>
      <c r="L16" s="29">
        <v>10</v>
      </c>
      <c r="M16" s="29">
        <v>7</v>
      </c>
      <c r="N16" s="29">
        <v>13</v>
      </c>
      <c r="O16" s="39">
        <f>L16/10*VLOOKUP(K16,怪物说明!$D$22:$Z$26,2,FALSE)</f>
        <v>1</v>
      </c>
      <c r="P16" s="39">
        <f>M16/10*VLOOKUP(K16,怪物说明!$D$22:$Z$26,3,FALSE)</f>
        <v>0.7</v>
      </c>
      <c r="Q16" s="39">
        <f>N16/10*VLOOKUP(K16,怪物说明!$D$22:$Z$26,4,FALSE)</f>
        <v>1.3</v>
      </c>
      <c r="R16" s="39">
        <v>1</v>
      </c>
      <c r="S16" s="47" t="s">
        <v>2706</v>
      </c>
      <c r="T16" s="47">
        <f>VLOOKUP(S16,怪物说明!$D$13:$G$19,4,FALSE)</f>
        <v>1.22222222222222</v>
      </c>
      <c r="U16" s="47">
        <f>ROUND(怪物基础!B$4*O16*$R16*$T16,0)</f>
        <v>551</v>
      </c>
      <c r="V16" s="47">
        <f>ROUND(怪物基础!C$4*P16*$R16*$T16,0)</f>
        <v>1</v>
      </c>
      <c r="W16" s="47">
        <f>ROUND(怪物基础!D$4*Q16*$R16*$T16,0)</f>
        <v>34</v>
      </c>
      <c r="X16" s="47">
        <f>ROUND(怪物基础!B$93*O16*$R16*$T16,0)</f>
        <v>2457</v>
      </c>
      <c r="Y16" s="47">
        <f>ROUND(怪物基础!C$93*P16*$R16*$T16,0)</f>
        <v>30</v>
      </c>
      <c r="Z16" s="47">
        <f>ROUND(怪物基础!D$93*Q16*$R16*$T16,0)</f>
        <v>570</v>
      </c>
      <c r="AA16" s="29">
        <f>VLOOKUP($S16,怪物说明!$D$10:$F$19,2,FALSE)</f>
        <v>1</v>
      </c>
      <c r="AB16" s="29">
        <f>VLOOKUP($S16,怪物说明!$D$10:$F$19,3,FALSE)</f>
        <v>2</v>
      </c>
      <c r="AC16" s="29">
        <v>1</v>
      </c>
      <c r="AD16" s="29">
        <v>2.5</v>
      </c>
      <c r="AE16" s="29">
        <v>0.4</v>
      </c>
      <c r="AF16" s="29">
        <v>0.7</v>
      </c>
      <c r="AG16" s="29">
        <v>0.5</v>
      </c>
      <c r="AH16" s="29">
        <v>1</v>
      </c>
      <c r="AI16" s="29">
        <v>0.01</v>
      </c>
      <c r="AJ16" s="29">
        <v>0.001</v>
      </c>
      <c r="AK16" s="29">
        <v>20</v>
      </c>
      <c r="AL16" s="29">
        <v>2</v>
      </c>
      <c r="AM16" s="55">
        <v>0</v>
      </c>
      <c r="AN16" s="29">
        <v>0</v>
      </c>
      <c r="AO16" s="55">
        <v>0</v>
      </c>
    </row>
    <row r="17" s="17" customFormat="1" ht="99" customHeight="1" spans="5:41">
      <c r="E17" s="29" t="s">
        <v>2940</v>
      </c>
      <c r="F17" s="26" t="s">
        <v>2941</v>
      </c>
      <c r="G17" s="29" t="s">
        <v>2744</v>
      </c>
      <c r="H17" s="29" t="s">
        <v>2744</v>
      </c>
      <c r="I17" s="29" t="s">
        <v>2942</v>
      </c>
      <c r="J17" s="29">
        <v>1</v>
      </c>
      <c r="K17" s="40">
        <v>1</v>
      </c>
      <c r="L17" s="29">
        <v>12</v>
      </c>
      <c r="M17" s="29">
        <v>5</v>
      </c>
      <c r="N17" s="29">
        <v>13</v>
      </c>
      <c r="O17" s="39">
        <f>L17/10*VLOOKUP(K17,怪物说明!$D$22:$Z$26,2,FALSE)</f>
        <v>2.94807095280789</v>
      </c>
      <c r="P17" s="39">
        <f>M17/10*VLOOKUP(K17,怪物说明!$D$22:$Z$26,3,FALSE)</f>
        <v>0.575</v>
      </c>
      <c r="Q17" s="39">
        <f>N17/10*VLOOKUP(K17,怪物说明!$D$22:$Z$26,4,FALSE)</f>
        <v>2.275</v>
      </c>
      <c r="R17" s="39">
        <v>1</v>
      </c>
      <c r="S17" s="47" t="s">
        <v>2708</v>
      </c>
      <c r="T17" s="47">
        <f>VLOOKUP(S17,怪物说明!$D$13:$G$19,4,FALSE)</f>
        <v>1</v>
      </c>
      <c r="U17" s="47">
        <f>ROUND(怪物基础!B$4*O17*$R17*$T17,0)</f>
        <v>1330</v>
      </c>
      <c r="V17" s="47">
        <f>ROUND(怪物基础!C$4*P17*$R17*$T17,0)</f>
        <v>1</v>
      </c>
      <c r="W17" s="47">
        <f>ROUND(怪物基础!D$4*Q17*$R17*$T17,0)</f>
        <v>49</v>
      </c>
      <c r="X17" s="47">
        <f>ROUND(怪物基础!B$93*O17*$R17*$T17,0)</f>
        <v>5926</v>
      </c>
      <c r="Y17" s="47">
        <f>ROUND(怪物基础!C$93*P17*$R17*$T17,0)</f>
        <v>20</v>
      </c>
      <c r="Z17" s="47">
        <f>ROUND(怪物基础!D$93*Q17*$R17*$T17,0)</f>
        <v>817</v>
      </c>
      <c r="AA17" s="29">
        <f>VLOOKUP($S17,怪物说明!$D$10:$F$19,2,FALSE)</f>
        <v>2.5</v>
      </c>
      <c r="AB17" s="29">
        <f>VLOOKUP($S17,怪物说明!$D$10:$F$19,3,FALSE)</f>
        <v>3.5</v>
      </c>
      <c r="AC17" s="29">
        <v>1</v>
      </c>
      <c r="AD17" s="29">
        <v>2.5</v>
      </c>
      <c r="AE17" s="29">
        <v>0.4</v>
      </c>
      <c r="AF17" s="29">
        <v>0.7</v>
      </c>
      <c r="AG17" s="29">
        <v>0.2</v>
      </c>
      <c r="AH17" s="29">
        <v>2</v>
      </c>
      <c r="AI17" s="29">
        <v>0.01</v>
      </c>
      <c r="AJ17" s="29">
        <v>0.001</v>
      </c>
      <c r="AK17" s="29">
        <v>20</v>
      </c>
      <c r="AL17" s="29">
        <v>2</v>
      </c>
      <c r="AM17" s="55">
        <v>0</v>
      </c>
      <c r="AN17" s="29">
        <v>0</v>
      </c>
      <c r="AO17" s="55">
        <v>0</v>
      </c>
    </row>
    <row r="18" s="18" customFormat="1" ht="99" customHeight="1" spans="1:41">
      <c r="A18" s="17"/>
      <c r="B18" s="17"/>
      <c r="C18" s="17"/>
      <c r="D18" s="17"/>
      <c r="E18" s="29" t="s">
        <v>2943</v>
      </c>
      <c r="F18" s="26" t="s">
        <v>2944</v>
      </c>
      <c r="G18" s="29" t="s">
        <v>2786</v>
      </c>
      <c r="H18" s="29" t="s">
        <v>2786</v>
      </c>
      <c r="I18" s="29" t="s">
        <v>2917</v>
      </c>
      <c r="J18" s="29">
        <v>1</v>
      </c>
      <c r="K18" s="40">
        <v>1</v>
      </c>
      <c r="L18" s="29">
        <v>10</v>
      </c>
      <c r="M18" s="29">
        <v>5</v>
      </c>
      <c r="N18" s="29">
        <v>15</v>
      </c>
      <c r="O18" s="39">
        <f>L18/10*VLOOKUP(K18,怪物说明!$D$22:$Z$26,2,FALSE)</f>
        <v>2.45672579400657</v>
      </c>
      <c r="P18" s="39">
        <f>M18/10*VLOOKUP(K18,怪物说明!$D$22:$Z$26,3,FALSE)</f>
        <v>0.575</v>
      </c>
      <c r="Q18" s="39">
        <f>N18/10*VLOOKUP(K18,怪物说明!$D$22:$Z$26,4,FALSE)</f>
        <v>2.625</v>
      </c>
      <c r="R18" s="39">
        <v>1</v>
      </c>
      <c r="S18" s="29" t="s">
        <v>2709</v>
      </c>
      <c r="T18" s="47">
        <f>VLOOKUP(S18,怪物说明!$D$13:$G$19,4,FALSE)</f>
        <v>0.875</v>
      </c>
      <c r="U18" s="47">
        <f>ROUND(怪物基础!B$4*O18*$R18*$T18,0)</f>
        <v>969</v>
      </c>
      <c r="V18" s="47">
        <f>ROUND(怪物基础!C$4*P18*$R18*$T18,0)</f>
        <v>1</v>
      </c>
      <c r="W18" s="47">
        <f>ROUND(怪物基础!D$4*Q18*$R18*$T18,0)</f>
        <v>49</v>
      </c>
      <c r="X18" s="47">
        <f>ROUND(怪物基础!B$93*O18*$R18*$T18,0)</f>
        <v>4321</v>
      </c>
      <c r="Y18" s="47">
        <f>ROUND(怪物基础!C$93*P18*$R18*$T18,0)</f>
        <v>18</v>
      </c>
      <c r="Z18" s="47">
        <f>ROUND(怪物基础!D$93*Q18*$R18*$T18,0)</f>
        <v>825</v>
      </c>
      <c r="AA18" s="29">
        <f>VLOOKUP($S18,怪物说明!$D$10:$F$19,2,FALSE)</f>
        <v>3</v>
      </c>
      <c r="AB18" s="29">
        <f>VLOOKUP($S18,怪物说明!$D$10:$F$19,3,FALSE)</f>
        <v>4</v>
      </c>
      <c r="AC18" s="29">
        <v>1</v>
      </c>
      <c r="AD18" s="29">
        <v>2.5</v>
      </c>
      <c r="AE18" s="29">
        <v>0.4</v>
      </c>
      <c r="AF18" s="29">
        <v>0.7</v>
      </c>
      <c r="AG18" s="29">
        <v>0.5</v>
      </c>
      <c r="AH18" s="29">
        <v>1</v>
      </c>
      <c r="AI18" s="29">
        <v>0.01</v>
      </c>
      <c r="AJ18" s="29">
        <v>0.001</v>
      </c>
      <c r="AK18" s="29">
        <v>20</v>
      </c>
      <c r="AL18" s="29">
        <v>2</v>
      </c>
      <c r="AM18" s="55">
        <v>0</v>
      </c>
      <c r="AN18" s="29">
        <v>0</v>
      </c>
      <c r="AO18" s="55">
        <v>0</v>
      </c>
    </row>
    <row r="19" s="17" customFormat="1" ht="99" customHeight="1" spans="5:41">
      <c r="E19" s="29" t="s">
        <v>2945</v>
      </c>
      <c r="F19" s="26" t="s">
        <v>2792</v>
      </c>
      <c r="G19" s="29" t="s">
        <v>2736</v>
      </c>
      <c r="H19" s="29" t="s">
        <v>2736</v>
      </c>
      <c r="I19" s="29" t="s">
        <v>2935</v>
      </c>
      <c r="J19" s="29">
        <v>1</v>
      </c>
      <c r="K19" s="40">
        <v>1</v>
      </c>
      <c r="L19" s="29">
        <v>8</v>
      </c>
      <c r="M19" s="29">
        <v>10</v>
      </c>
      <c r="N19" s="29">
        <v>12</v>
      </c>
      <c r="O19" s="39">
        <f>L19/10*VLOOKUP(K19,怪物说明!$D$22:$Z$26,2,FALSE)</f>
        <v>1.96538063520526</v>
      </c>
      <c r="P19" s="39">
        <f>M19/10*VLOOKUP(K19,怪物说明!$D$22:$Z$26,3,FALSE)</f>
        <v>1.15</v>
      </c>
      <c r="Q19" s="39">
        <f>N19/10*VLOOKUP(K19,怪物说明!$D$22:$Z$26,4,FALSE)</f>
        <v>2.1</v>
      </c>
      <c r="R19" s="39">
        <v>1</v>
      </c>
      <c r="S19" s="47" t="s">
        <v>2711</v>
      </c>
      <c r="T19" s="47">
        <f>VLOOKUP(S19,怪物说明!$D$13:$G$19,4,FALSE)</f>
        <v>0.7</v>
      </c>
      <c r="U19" s="47">
        <f>ROUND(怪物基础!B$4*O19*$R19*$T19,0)</f>
        <v>620</v>
      </c>
      <c r="V19" s="47">
        <f>ROUND(怪物基础!C$4*P19*$R19*$T19,0)</f>
        <v>1</v>
      </c>
      <c r="W19" s="47">
        <f>ROUND(怪物基础!D$4*Q19*$R19*$T19,0)</f>
        <v>32</v>
      </c>
      <c r="X19" s="47">
        <f>ROUND(怪物基础!B$93*O19*$R19*$T19,0)</f>
        <v>2765</v>
      </c>
      <c r="Y19" s="47">
        <f>ROUND(怪物基础!C$93*P19*$R19*$T19,0)</f>
        <v>28</v>
      </c>
      <c r="Z19" s="47">
        <f>ROUND(怪物基础!D$93*Q19*$R19*$T19,0)</f>
        <v>528</v>
      </c>
      <c r="AA19" s="29">
        <f>VLOOKUP($S19,怪物说明!$D$10:$F$19,2,FALSE)</f>
        <v>4</v>
      </c>
      <c r="AB19" s="29">
        <f>VLOOKUP($S19,怪物说明!$D$10:$F$19,3,FALSE)</f>
        <v>5</v>
      </c>
      <c r="AC19" s="29">
        <v>0.8</v>
      </c>
      <c r="AD19" s="29">
        <v>2.5</v>
      </c>
      <c r="AE19" s="29">
        <v>0.4</v>
      </c>
      <c r="AF19" s="29">
        <v>0.7</v>
      </c>
      <c r="AG19" s="29">
        <v>0.5</v>
      </c>
      <c r="AH19" s="29">
        <v>2</v>
      </c>
      <c r="AI19" s="29">
        <v>0.01</v>
      </c>
      <c r="AJ19" s="29">
        <v>0.001</v>
      </c>
      <c r="AK19" s="29">
        <v>20</v>
      </c>
      <c r="AL19" s="29">
        <v>2</v>
      </c>
      <c r="AM19" s="55">
        <v>0</v>
      </c>
      <c r="AN19" s="29">
        <v>0</v>
      </c>
      <c r="AO19" s="55">
        <v>0</v>
      </c>
    </row>
    <row r="20" s="17" customFormat="1" ht="99" customHeight="1" spans="5:41">
      <c r="E20" s="31" t="s">
        <v>2946</v>
      </c>
      <c r="F20" s="33" t="s">
        <v>2793</v>
      </c>
      <c r="G20" s="31"/>
      <c r="H20" s="31"/>
      <c r="I20" s="29" t="s">
        <v>2935</v>
      </c>
      <c r="J20" s="29">
        <v>1</v>
      </c>
      <c r="K20" s="42">
        <v>2</v>
      </c>
      <c r="L20" s="29">
        <v>8</v>
      </c>
      <c r="M20" s="29">
        <v>10</v>
      </c>
      <c r="N20" s="29">
        <v>12</v>
      </c>
      <c r="O20" s="39">
        <f>L20/10*VLOOKUP(K20,怪物说明!$D$22:$Z$26,2,FALSE)</f>
        <v>4.92006989706873</v>
      </c>
      <c r="P20" s="39">
        <f>M20/10*VLOOKUP(K20,怪物说明!$D$22:$Z$26,3,FALSE)</f>
        <v>1.3</v>
      </c>
      <c r="Q20" s="39">
        <f>N20/10*VLOOKUP(K20,怪物说明!$D$22:$Z$26,4,FALSE)</f>
        <v>3</v>
      </c>
      <c r="R20" s="39">
        <v>1</v>
      </c>
      <c r="S20" s="47" t="s">
        <v>2711</v>
      </c>
      <c r="T20" s="47">
        <f>VLOOKUP(S20,怪物说明!$D$13:$G$19,4,FALSE)</f>
        <v>0.7</v>
      </c>
      <c r="U20" s="47">
        <f>ROUND(怪物基础!B$4*O20*$R20*$T20,0)</f>
        <v>1553</v>
      </c>
      <c r="V20" s="47">
        <f>ROUND(怪物基础!C$4*P20*$R20*$T20,0)</f>
        <v>1</v>
      </c>
      <c r="W20" s="47">
        <f>ROUND(怪物基础!D$4*Q20*$R20*$T20,0)</f>
        <v>45</v>
      </c>
      <c r="X20" s="47">
        <f>ROUND(怪物基础!B$93*O20*$R20*$T20,0)</f>
        <v>6923</v>
      </c>
      <c r="Y20" s="47">
        <f>ROUND(怪物基础!C$93*P20*$R20*$T20,0)</f>
        <v>32</v>
      </c>
      <c r="Z20" s="47">
        <f>ROUND(怪物基础!D$93*Q20*$R20*$T20,0)</f>
        <v>754</v>
      </c>
      <c r="AA20" s="29">
        <f>VLOOKUP($S20,怪物说明!$D$10:$F$19,2,FALSE)</f>
        <v>4</v>
      </c>
      <c r="AB20" s="29">
        <f>VLOOKUP($S20,怪物说明!$D$10:$F$19,3,FALSE)</f>
        <v>5</v>
      </c>
      <c r="AC20" s="29">
        <v>0.8</v>
      </c>
      <c r="AD20" s="29">
        <v>2.5</v>
      </c>
      <c r="AE20" s="29">
        <v>0.4</v>
      </c>
      <c r="AF20" s="29">
        <v>0.7</v>
      </c>
      <c r="AG20" s="29">
        <v>0.5</v>
      </c>
      <c r="AH20" s="29">
        <v>2</v>
      </c>
      <c r="AI20" s="29">
        <v>0.01</v>
      </c>
      <c r="AJ20" s="29">
        <v>0.001</v>
      </c>
      <c r="AK20" s="29">
        <v>20</v>
      </c>
      <c r="AL20" s="29">
        <v>2</v>
      </c>
      <c r="AM20" s="55">
        <v>0</v>
      </c>
      <c r="AN20" s="29">
        <v>0</v>
      </c>
      <c r="AO20" s="55">
        <v>0</v>
      </c>
    </row>
    <row r="21" s="17" customFormat="1" ht="99" customHeight="1" spans="5:41">
      <c r="E21" s="29" t="s">
        <v>2947</v>
      </c>
      <c r="F21" s="33" t="s">
        <v>2948</v>
      </c>
      <c r="G21" s="29" t="s">
        <v>2748</v>
      </c>
      <c r="H21" s="29" t="s">
        <v>2748</v>
      </c>
      <c r="I21" s="29" t="s">
        <v>2942</v>
      </c>
      <c r="J21" s="29">
        <v>1</v>
      </c>
      <c r="K21" s="42">
        <v>2</v>
      </c>
      <c r="L21" s="29">
        <v>7</v>
      </c>
      <c r="M21" s="29">
        <v>8</v>
      </c>
      <c r="N21" s="29">
        <v>15</v>
      </c>
      <c r="O21" s="39">
        <f>L21/10*VLOOKUP(K21,怪物说明!$D$22:$Z$26,2,FALSE)</f>
        <v>4.30506115993513</v>
      </c>
      <c r="P21" s="39">
        <f>M21/10*VLOOKUP(K21,怪物说明!$D$22:$Z$26,3,FALSE)</f>
        <v>1.04</v>
      </c>
      <c r="Q21" s="39">
        <f>N21/10*VLOOKUP(K21,怪物说明!$D$22:$Z$26,4,FALSE)</f>
        <v>3.75</v>
      </c>
      <c r="R21" s="39">
        <v>1</v>
      </c>
      <c r="S21" s="47" t="s">
        <v>2708</v>
      </c>
      <c r="T21" s="47">
        <f>VLOOKUP(S21,怪物说明!$D$13:$G$19,4,FALSE)</f>
        <v>1</v>
      </c>
      <c r="U21" s="47">
        <f>ROUND(怪物基础!B$4*O21*$R21*$T21,0)</f>
        <v>1942</v>
      </c>
      <c r="V21" s="47">
        <f>ROUND(怪物基础!C$4*P21*$R21*$T21,0)</f>
        <v>1</v>
      </c>
      <c r="W21" s="47">
        <f>ROUND(怪物基础!D$4*Q21*$R21*$T21,0)</f>
        <v>80</v>
      </c>
      <c r="X21" s="47">
        <f>ROUND(怪物基础!B$93*O21*$R21*$T21,0)</f>
        <v>8653</v>
      </c>
      <c r="Y21" s="47">
        <f>ROUND(怪物基础!C$93*P21*$R21*$T21,0)</f>
        <v>36</v>
      </c>
      <c r="Z21" s="47">
        <f>ROUND(怪物基础!D$93*Q21*$R21*$T21,0)</f>
        <v>1346</v>
      </c>
      <c r="AA21" s="29">
        <f>VLOOKUP($S21,怪物说明!$D$10:$F$19,2,FALSE)</f>
        <v>2.5</v>
      </c>
      <c r="AB21" s="29">
        <f>VLOOKUP($S21,怪物说明!$D$10:$F$19,3,FALSE)</f>
        <v>3.5</v>
      </c>
      <c r="AC21" s="29">
        <v>1</v>
      </c>
      <c r="AD21" s="29">
        <v>2.5</v>
      </c>
      <c r="AE21" s="29">
        <v>0.4</v>
      </c>
      <c r="AF21" s="29">
        <v>0.7</v>
      </c>
      <c r="AG21" s="29">
        <v>0.5</v>
      </c>
      <c r="AH21" s="29">
        <v>1</v>
      </c>
      <c r="AI21" s="29">
        <v>0.01</v>
      </c>
      <c r="AJ21" s="29">
        <v>0.001</v>
      </c>
      <c r="AK21" s="29">
        <v>20</v>
      </c>
      <c r="AL21" s="29">
        <v>2</v>
      </c>
      <c r="AM21" s="55">
        <v>0</v>
      </c>
      <c r="AN21" s="29">
        <v>0</v>
      </c>
      <c r="AO21" s="55">
        <v>0</v>
      </c>
    </row>
    <row r="22" s="17" customFormat="1" ht="99" customHeight="1" spans="5:41">
      <c r="E22" s="29" t="s">
        <v>2949</v>
      </c>
      <c r="F22" s="33" t="s">
        <v>2950</v>
      </c>
      <c r="G22" s="29" t="s">
        <v>2741</v>
      </c>
      <c r="H22" s="29" t="s">
        <v>2741</v>
      </c>
      <c r="I22" s="29" t="s">
        <v>2951</v>
      </c>
      <c r="J22" s="29">
        <v>1</v>
      </c>
      <c r="K22" s="42">
        <v>2</v>
      </c>
      <c r="L22" s="29">
        <v>12</v>
      </c>
      <c r="M22" s="29">
        <v>18</v>
      </c>
      <c r="N22" s="29">
        <v>0</v>
      </c>
      <c r="O22" s="39">
        <f>L22/10*VLOOKUP(K22,怪物说明!$D$22:$Z$26,2,FALSE)</f>
        <v>7.38010484560309</v>
      </c>
      <c r="P22" s="39">
        <f>M22/10*VLOOKUP(K22,怪物说明!$D$22:$Z$26,3,FALSE)</f>
        <v>2.34</v>
      </c>
      <c r="Q22" s="39">
        <f>N22/10*VLOOKUP(K22,怪物说明!$D$22:$Z$26,4,FALSE)</f>
        <v>0</v>
      </c>
      <c r="R22" s="39">
        <v>1</v>
      </c>
      <c r="S22" s="29" t="s">
        <v>2705</v>
      </c>
      <c r="T22" s="47">
        <f>VLOOKUP(S22,怪物说明!$D$13:$G$19,4,FALSE)</f>
        <v>1.3</v>
      </c>
      <c r="U22" s="47">
        <f>ROUND(怪物基础!B$4*O22*$R22*$T22,0)</f>
        <v>4327</v>
      </c>
      <c r="V22" s="47">
        <f>ROUND(怪物基础!C$4*P22*$R22*$T22,0)</f>
        <v>3</v>
      </c>
      <c r="W22" s="47">
        <f>ROUND(怪物基础!D$4*Q22*$R22*$T22,0)</f>
        <v>0</v>
      </c>
      <c r="X22" s="47">
        <f>ROUND(怪物基础!B$93*O22*$R22*$T22,0)</f>
        <v>19284</v>
      </c>
      <c r="Y22" s="47">
        <f>ROUND(怪物基础!C$93*P22*$R22*$T22,0)</f>
        <v>106</v>
      </c>
      <c r="Z22" s="47">
        <f>ROUND(怪物基础!D$93*Q22*$R22*$T22,0)</f>
        <v>0</v>
      </c>
      <c r="AA22" s="29">
        <f>VLOOKUP($S22,怪物说明!$D$10:$F$19,2,FALSE)</f>
        <v>0.6</v>
      </c>
      <c r="AB22" s="29">
        <f>VLOOKUP($S22,怪物说明!$D$10:$F$19,3,FALSE)</f>
        <v>1.2</v>
      </c>
      <c r="AC22" s="29">
        <v>1</v>
      </c>
      <c r="AD22" s="29">
        <v>2.5</v>
      </c>
      <c r="AE22" s="29">
        <v>0.6</v>
      </c>
      <c r="AF22" s="29">
        <v>0.9</v>
      </c>
      <c r="AG22" s="29">
        <v>0.2</v>
      </c>
      <c r="AH22" s="29">
        <v>1</v>
      </c>
      <c r="AI22" s="29">
        <v>0.01</v>
      </c>
      <c r="AJ22" s="29">
        <v>0.001</v>
      </c>
      <c r="AK22" s="29">
        <v>20</v>
      </c>
      <c r="AL22" s="29">
        <v>2</v>
      </c>
      <c r="AM22" s="55">
        <v>0</v>
      </c>
      <c r="AN22" s="29">
        <v>0</v>
      </c>
      <c r="AO22" s="55">
        <v>0</v>
      </c>
    </row>
    <row r="23" s="17" customFormat="1" ht="99" customHeight="1" spans="5:41">
      <c r="E23" s="29" t="s">
        <v>2952</v>
      </c>
      <c r="F23" s="34" t="s">
        <v>2794</v>
      </c>
      <c r="G23" s="29" t="s">
        <v>2740</v>
      </c>
      <c r="H23" s="29" t="s">
        <v>2740</v>
      </c>
      <c r="I23" s="29" t="s">
        <v>2942</v>
      </c>
      <c r="J23" s="29">
        <v>1</v>
      </c>
      <c r="K23" s="43">
        <v>3</v>
      </c>
      <c r="L23" s="29">
        <v>12</v>
      </c>
      <c r="M23" s="29">
        <v>5</v>
      </c>
      <c r="N23" s="29">
        <v>13</v>
      </c>
      <c r="O23" s="39">
        <f>L23/10*VLOOKUP(K23,怪物说明!$D$22:$Z$26,2,FALSE)</f>
        <v>15.4316300357786</v>
      </c>
      <c r="P23" s="39">
        <f>M23/10*VLOOKUP(K23,怪物说明!$D$22:$Z$26,3,FALSE)</f>
        <v>0.725</v>
      </c>
      <c r="Q23" s="39">
        <f>N23/10*VLOOKUP(K23,怪物说明!$D$22:$Z$26,4,FALSE)</f>
        <v>4.225</v>
      </c>
      <c r="R23" s="39">
        <v>1</v>
      </c>
      <c r="S23" s="29" t="s">
        <v>2711</v>
      </c>
      <c r="T23" s="47">
        <f>VLOOKUP(S23,怪物说明!$D$13:$G$19,4,FALSE)</f>
        <v>0.7</v>
      </c>
      <c r="U23" s="47">
        <f>ROUND(怪物基础!B$4*O23*$R23*$T23,0)</f>
        <v>4872</v>
      </c>
      <c r="V23" s="47">
        <f>ROUND(怪物基础!C$4*P23*$R23*$T23,0)</f>
        <v>1</v>
      </c>
      <c r="W23" s="47">
        <f>ROUND(怪物基础!D$4*Q23*$R23*$T23,0)</f>
        <v>63</v>
      </c>
      <c r="X23" s="47">
        <f>ROUND(怪物基础!B$93*O23*$R23*$T23,0)</f>
        <v>21712</v>
      </c>
      <c r="Y23" s="47">
        <f>ROUND(怪物基础!C$93*P23*$R23*$T23,0)</f>
        <v>18</v>
      </c>
      <c r="Z23" s="47">
        <f>ROUND(怪物基础!D$93*Q23*$R23*$T23,0)</f>
        <v>1062</v>
      </c>
      <c r="AA23" s="29">
        <f>VLOOKUP($S23,怪物说明!$D$10:$F$19,2,FALSE)</f>
        <v>4</v>
      </c>
      <c r="AB23" s="29">
        <f>VLOOKUP($S23,怪物说明!$D$10:$F$19,3,FALSE)</f>
        <v>5</v>
      </c>
      <c r="AC23" s="29">
        <v>1.5</v>
      </c>
      <c r="AD23" s="29">
        <v>2.5</v>
      </c>
      <c r="AE23" s="29">
        <v>0.5</v>
      </c>
      <c r="AF23" s="29">
        <v>0.8</v>
      </c>
      <c r="AG23" s="29">
        <v>0.2</v>
      </c>
      <c r="AH23" s="29">
        <v>1</v>
      </c>
      <c r="AI23" s="29">
        <v>0.01</v>
      </c>
      <c r="AJ23" s="29">
        <v>0.001</v>
      </c>
      <c r="AK23" s="29">
        <v>20</v>
      </c>
      <c r="AL23" s="29">
        <v>2</v>
      </c>
      <c r="AM23" s="55">
        <v>0</v>
      </c>
      <c r="AN23" s="29">
        <v>0</v>
      </c>
      <c r="AO23" s="55">
        <v>0</v>
      </c>
    </row>
    <row r="24" s="16" customFormat="1" ht="16.5" spans="5:41">
      <c r="E24" s="32"/>
      <c r="F24" s="28"/>
      <c r="G24" s="32"/>
      <c r="H24" s="32"/>
      <c r="I24" s="32"/>
      <c r="J24" s="32"/>
      <c r="K24" s="32"/>
      <c r="L24" s="32"/>
      <c r="M24" s="32"/>
      <c r="N24" s="32"/>
      <c r="O24" s="41"/>
      <c r="P24" s="41"/>
      <c r="Q24" s="41"/>
      <c r="R24" s="41"/>
      <c r="S24" s="32"/>
      <c r="T24" s="48"/>
      <c r="U24" s="48"/>
      <c r="V24" s="48"/>
      <c r="W24" s="48"/>
      <c r="X24" s="48"/>
      <c r="Y24" s="48"/>
      <c r="Z24" s="48"/>
      <c r="AA24" s="32"/>
      <c r="AB24" s="32"/>
      <c r="AC24" s="32"/>
      <c r="AD24" s="32"/>
      <c r="AE24" s="32"/>
      <c r="AF24" s="32"/>
      <c r="AG24" s="32"/>
      <c r="AH24" s="32"/>
      <c r="AI24" s="32"/>
      <c r="AJ24" s="32"/>
      <c r="AK24" s="32"/>
      <c r="AL24" s="32"/>
      <c r="AM24" s="56"/>
      <c r="AN24" s="32"/>
      <c r="AO24" s="56"/>
    </row>
    <row r="25" s="17" customFormat="1" ht="99" customHeight="1" spans="5:41">
      <c r="E25" s="29" t="s">
        <v>2953</v>
      </c>
      <c r="F25" s="30" t="s">
        <v>2954</v>
      </c>
      <c r="G25" s="29" t="s">
        <v>2769</v>
      </c>
      <c r="H25" s="29" t="s">
        <v>2769</v>
      </c>
      <c r="I25" s="29" t="s">
        <v>2920</v>
      </c>
      <c r="J25" s="29">
        <v>0</v>
      </c>
      <c r="K25" s="29">
        <v>0</v>
      </c>
      <c r="L25" s="29">
        <v>10</v>
      </c>
      <c r="M25" s="29">
        <v>10</v>
      </c>
      <c r="N25" s="29">
        <v>10</v>
      </c>
      <c r="O25" s="39">
        <f>L25/10*VLOOKUP(K25,怪物说明!$D$22:$Z$26,2,FALSE)</f>
        <v>1</v>
      </c>
      <c r="P25" s="39">
        <f>M25/10*VLOOKUP(K25,怪物说明!$D$22:$Z$26,3,FALSE)</f>
        <v>1</v>
      </c>
      <c r="Q25" s="39">
        <f>N25/10*VLOOKUP(K25,怪物说明!$D$22:$Z$26,4,FALSE)</f>
        <v>1</v>
      </c>
      <c r="R25" s="39">
        <v>1</v>
      </c>
      <c r="S25" s="47" t="s">
        <v>2708</v>
      </c>
      <c r="T25" s="47">
        <f>VLOOKUP(S25,怪物说明!$D$13:$G$19,4,FALSE)</f>
        <v>1</v>
      </c>
      <c r="U25" s="47">
        <f>ROUND(怪物基础!B$4*O25*$R25*$T25,0)</f>
        <v>451</v>
      </c>
      <c r="V25" s="47">
        <f>ROUND(怪物基础!C$4*P25*$R25*$T25,0)</f>
        <v>1</v>
      </c>
      <c r="W25" s="47">
        <f>ROUND(怪物基础!D$4*Q25*$R25*$T25,0)</f>
        <v>21</v>
      </c>
      <c r="X25" s="47">
        <f>ROUND(怪物基础!B$93*O25*$R25*$T25,0)</f>
        <v>2010</v>
      </c>
      <c r="Y25" s="47">
        <f>ROUND(怪物基础!C$93*P25*$R25*$T25,0)</f>
        <v>35</v>
      </c>
      <c r="Z25" s="47">
        <f>ROUND(怪物基础!D$93*Q25*$R25*$T25,0)</f>
        <v>359</v>
      </c>
      <c r="AA25" s="29">
        <f>VLOOKUP($S25,怪物说明!$D$10:$F$19,2,FALSE)</f>
        <v>2.5</v>
      </c>
      <c r="AB25" s="29">
        <f>VLOOKUP($S25,怪物说明!$D$10:$F$19,3,FALSE)</f>
        <v>3.5</v>
      </c>
      <c r="AC25" s="29">
        <v>1</v>
      </c>
      <c r="AD25" s="29">
        <v>2.5</v>
      </c>
      <c r="AE25" s="29">
        <v>0.4</v>
      </c>
      <c r="AF25" s="29">
        <v>0.7</v>
      </c>
      <c r="AG25" s="29">
        <v>0.5</v>
      </c>
      <c r="AH25" s="29">
        <v>1</v>
      </c>
      <c r="AI25" s="29">
        <v>0.01</v>
      </c>
      <c r="AJ25" s="29">
        <v>0.001</v>
      </c>
      <c r="AK25" s="29">
        <v>20</v>
      </c>
      <c r="AL25" s="29">
        <v>2</v>
      </c>
      <c r="AM25" s="55">
        <v>0</v>
      </c>
      <c r="AN25" s="29">
        <v>0</v>
      </c>
      <c r="AO25" s="55">
        <v>0</v>
      </c>
    </row>
    <row r="26" s="18" customFormat="1" ht="99" customHeight="1" spans="1:41">
      <c r="A26" s="17"/>
      <c r="B26" s="17"/>
      <c r="C26" s="17"/>
      <c r="D26" s="17"/>
      <c r="E26" s="29" t="s">
        <v>2955</v>
      </c>
      <c r="F26" s="30" t="s">
        <v>2956</v>
      </c>
      <c r="G26" s="29" t="s">
        <v>2772</v>
      </c>
      <c r="H26" s="29" t="s">
        <v>2772</v>
      </c>
      <c r="I26" s="29" t="s">
        <v>2917</v>
      </c>
      <c r="J26" s="29">
        <v>0</v>
      </c>
      <c r="K26" s="29">
        <v>0</v>
      </c>
      <c r="L26" s="29">
        <v>11</v>
      </c>
      <c r="M26" s="29">
        <v>7</v>
      </c>
      <c r="N26" s="29">
        <v>12</v>
      </c>
      <c r="O26" s="39">
        <f>L26/10*VLOOKUP(K26,怪物说明!$D$22:$Z$26,2,FALSE)</f>
        <v>1.1</v>
      </c>
      <c r="P26" s="39">
        <f>M26/10*VLOOKUP(K26,怪物说明!$D$22:$Z$26,3,FALSE)</f>
        <v>0.7</v>
      </c>
      <c r="Q26" s="39">
        <f>N26/10*VLOOKUP(K26,怪物说明!$D$22:$Z$26,4,FALSE)</f>
        <v>1.2</v>
      </c>
      <c r="R26" s="39">
        <v>1</v>
      </c>
      <c r="S26" s="47" t="s">
        <v>2708</v>
      </c>
      <c r="T26" s="47">
        <f>VLOOKUP(S26,怪物说明!$D$13:$G$19,4,FALSE)</f>
        <v>1</v>
      </c>
      <c r="U26" s="47">
        <f>ROUND(怪物基础!B$4*O26*$R26*$T26,0)</f>
        <v>496</v>
      </c>
      <c r="V26" s="47">
        <f>ROUND(怪物基础!C$4*P26*$R26*$T26,0)</f>
        <v>1</v>
      </c>
      <c r="W26" s="47">
        <f>ROUND(怪物基础!D$4*Q26*$R26*$T26,0)</f>
        <v>26</v>
      </c>
      <c r="X26" s="47">
        <f>ROUND(怪物基础!B$93*O26*$R26*$T26,0)</f>
        <v>2211</v>
      </c>
      <c r="Y26" s="47">
        <f>ROUND(怪物基础!C$93*P26*$R26*$T26,0)</f>
        <v>25</v>
      </c>
      <c r="Z26" s="47">
        <f>ROUND(怪物基础!D$93*Q26*$R26*$T26,0)</f>
        <v>431</v>
      </c>
      <c r="AA26" s="29">
        <f>VLOOKUP($S26,怪物说明!$D$10:$F$19,2,FALSE)</f>
        <v>2.5</v>
      </c>
      <c r="AB26" s="29">
        <f>VLOOKUP($S26,怪物说明!$D$10:$F$19,3,FALSE)</f>
        <v>3.5</v>
      </c>
      <c r="AC26" s="29">
        <v>1</v>
      </c>
      <c r="AD26" s="29">
        <v>2.5</v>
      </c>
      <c r="AE26" s="29">
        <v>0.4</v>
      </c>
      <c r="AF26" s="29">
        <v>0.7</v>
      </c>
      <c r="AG26" s="29">
        <v>0.5</v>
      </c>
      <c r="AH26" s="29">
        <v>1</v>
      </c>
      <c r="AI26" s="29">
        <v>0.01</v>
      </c>
      <c r="AJ26" s="29">
        <v>0.001</v>
      </c>
      <c r="AK26" s="29">
        <v>20</v>
      </c>
      <c r="AL26" s="29">
        <v>2</v>
      </c>
      <c r="AM26" s="55">
        <v>0</v>
      </c>
      <c r="AN26" s="29">
        <v>0</v>
      </c>
      <c r="AO26" s="55">
        <v>0</v>
      </c>
    </row>
    <row r="27" s="18" customFormat="1" ht="99" customHeight="1" spans="1:41">
      <c r="A27" s="17"/>
      <c r="B27" s="17"/>
      <c r="C27" s="17"/>
      <c r="D27" s="17"/>
      <c r="E27" s="29" t="s">
        <v>2957</v>
      </c>
      <c r="F27" s="26" t="s">
        <v>2958</v>
      </c>
      <c r="G27" s="29" t="s">
        <v>2777</v>
      </c>
      <c r="H27" s="29" t="s">
        <v>2777</v>
      </c>
      <c r="I27" s="29" t="s">
        <v>2942</v>
      </c>
      <c r="J27" s="29">
        <v>1</v>
      </c>
      <c r="K27" s="40">
        <v>1</v>
      </c>
      <c r="L27" s="29">
        <v>13</v>
      </c>
      <c r="M27" s="29">
        <v>4</v>
      </c>
      <c r="N27" s="29">
        <v>13</v>
      </c>
      <c r="O27" s="39">
        <f>L27/10*VLOOKUP(K27,怪物说明!$D$22:$Z$26,2,FALSE)</f>
        <v>3.19374353220854</v>
      </c>
      <c r="P27" s="39">
        <f>M27/10*VLOOKUP(K27,怪物说明!$D$22:$Z$26,3,FALSE)</f>
        <v>0.46</v>
      </c>
      <c r="Q27" s="39">
        <f>N27/10*VLOOKUP(K27,怪物说明!$D$22:$Z$26,4,FALSE)</f>
        <v>2.275</v>
      </c>
      <c r="R27" s="39">
        <v>1</v>
      </c>
      <c r="S27" s="29" t="s">
        <v>2709</v>
      </c>
      <c r="T27" s="47">
        <f>VLOOKUP(S27,怪物说明!$D$13:$G$19,4,FALSE)</f>
        <v>0.875</v>
      </c>
      <c r="U27" s="47">
        <f>ROUND(怪物基础!B$4*O27*$R27*$T27,0)</f>
        <v>1260</v>
      </c>
      <c r="V27" s="47">
        <f>ROUND(怪物基础!C$4*P27*$R27*$T27,0)</f>
        <v>0</v>
      </c>
      <c r="W27" s="47">
        <f>ROUND(怪物基础!D$4*Q27*$R27*$T27,0)</f>
        <v>43</v>
      </c>
      <c r="X27" s="47">
        <f>ROUND(怪物基础!B$93*O27*$R27*$T27,0)</f>
        <v>5617</v>
      </c>
      <c r="Y27" s="47">
        <f>ROUND(怪物基础!C$93*P27*$R27*$T27,0)</f>
        <v>14</v>
      </c>
      <c r="Z27" s="47">
        <f>ROUND(怪物基础!D$93*Q27*$R27*$T27,0)</f>
        <v>715</v>
      </c>
      <c r="AA27" s="29">
        <f>VLOOKUP($S27,怪物说明!$D$10:$F$19,2,FALSE)</f>
        <v>3</v>
      </c>
      <c r="AB27" s="29">
        <f>VLOOKUP($S27,怪物说明!$D$10:$F$19,3,FALSE)</f>
        <v>4</v>
      </c>
      <c r="AC27" s="29">
        <v>1</v>
      </c>
      <c r="AD27" s="29">
        <v>2.5</v>
      </c>
      <c r="AE27" s="29">
        <v>0.4</v>
      </c>
      <c r="AF27" s="29">
        <v>0.7</v>
      </c>
      <c r="AG27" s="29">
        <v>0.3</v>
      </c>
      <c r="AH27" s="29">
        <v>1</v>
      </c>
      <c r="AI27" s="29">
        <v>0.01</v>
      </c>
      <c r="AJ27" s="29">
        <v>0.001</v>
      </c>
      <c r="AK27" s="29">
        <v>20</v>
      </c>
      <c r="AL27" s="29">
        <v>2</v>
      </c>
      <c r="AM27" s="55">
        <v>0</v>
      </c>
      <c r="AN27" s="29">
        <v>0</v>
      </c>
      <c r="AO27" s="55">
        <v>0</v>
      </c>
    </row>
    <row r="28" s="17" customFormat="1" ht="99" customHeight="1" spans="5:41">
      <c r="E28" s="31" t="s">
        <v>2959</v>
      </c>
      <c r="F28" s="26" t="s">
        <v>2960</v>
      </c>
      <c r="G28" s="31"/>
      <c r="H28" s="31"/>
      <c r="I28" s="29" t="s">
        <v>2917</v>
      </c>
      <c r="J28" s="29">
        <v>1</v>
      </c>
      <c r="K28" s="40">
        <v>1</v>
      </c>
      <c r="L28" s="29">
        <v>10</v>
      </c>
      <c r="M28" s="29">
        <v>15</v>
      </c>
      <c r="N28" s="29">
        <v>5</v>
      </c>
      <c r="O28" s="39">
        <f>L28/10*VLOOKUP(K28,怪物说明!$D$22:$Z$26,2,FALSE)</f>
        <v>2.45672579400657</v>
      </c>
      <c r="P28" s="39">
        <f>M28/10*VLOOKUP(K28,怪物说明!$D$22:$Z$26,3,FALSE)</f>
        <v>1.725</v>
      </c>
      <c r="Q28" s="39">
        <f>N28/10*VLOOKUP(K28,怪物说明!$D$22:$Z$26,4,FALSE)</f>
        <v>0.875</v>
      </c>
      <c r="R28" s="39">
        <v>1</v>
      </c>
      <c r="S28" s="47" t="s">
        <v>2708</v>
      </c>
      <c r="T28" s="47">
        <f>VLOOKUP(S28,怪物说明!$D$13:$G$19,4,FALSE)</f>
        <v>1</v>
      </c>
      <c r="U28" s="47">
        <f>ROUND(怪物基础!B$4*O28*$R28*$T28,0)</f>
        <v>1108</v>
      </c>
      <c r="V28" s="47">
        <f>ROUND(怪物基础!C$4*P28*$R28*$T28,0)</f>
        <v>2</v>
      </c>
      <c r="W28" s="47">
        <f>ROUND(怪物基础!D$4*Q28*$R28*$T28,0)</f>
        <v>19</v>
      </c>
      <c r="X28" s="47">
        <f>ROUND(怪物基础!B$93*O28*$R28*$T28,0)</f>
        <v>4938</v>
      </c>
      <c r="Y28" s="47">
        <f>ROUND(怪物基础!C$93*P28*$R28*$T28,0)</f>
        <v>60</v>
      </c>
      <c r="Z28" s="47">
        <f>ROUND(怪物基础!D$93*Q28*$R28*$T28,0)</f>
        <v>314</v>
      </c>
      <c r="AA28" s="29">
        <f>VLOOKUP($S28,怪物说明!$D$10:$F$19,2,FALSE)</f>
        <v>2.5</v>
      </c>
      <c r="AB28" s="29">
        <f>VLOOKUP($S28,怪物说明!$D$10:$F$19,3,FALSE)</f>
        <v>3.5</v>
      </c>
      <c r="AC28" s="29">
        <v>0.9</v>
      </c>
      <c r="AD28" s="29">
        <v>2.5</v>
      </c>
      <c r="AE28" s="29">
        <v>0.4</v>
      </c>
      <c r="AF28" s="29">
        <v>0.7</v>
      </c>
      <c r="AG28" s="29">
        <v>0.5</v>
      </c>
      <c r="AH28" s="29">
        <v>2</v>
      </c>
      <c r="AI28" s="29">
        <v>0.01</v>
      </c>
      <c r="AJ28" s="29">
        <v>0.001</v>
      </c>
      <c r="AK28" s="29">
        <v>20</v>
      </c>
      <c r="AL28" s="29">
        <v>2</v>
      </c>
      <c r="AM28" s="55">
        <v>0</v>
      </c>
      <c r="AN28" s="29">
        <v>0</v>
      </c>
      <c r="AO28" s="55">
        <v>0</v>
      </c>
    </row>
    <row r="29" s="18" customFormat="1" ht="99" customHeight="1" spans="1:41">
      <c r="A29" s="17"/>
      <c r="B29" s="17"/>
      <c r="C29" s="17"/>
      <c r="D29" s="17"/>
      <c r="E29" s="29" t="s">
        <v>2961</v>
      </c>
      <c r="F29" s="33" t="s">
        <v>2962</v>
      </c>
      <c r="G29" s="29" t="s">
        <v>2778</v>
      </c>
      <c r="H29" s="29" t="s">
        <v>2778</v>
      </c>
      <c r="I29" s="29" t="s">
        <v>2917</v>
      </c>
      <c r="J29" s="29">
        <v>1</v>
      </c>
      <c r="K29" s="42">
        <v>2</v>
      </c>
      <c r="L29" s="29">
        <v>8</v>
      </c>
      <c r="M29" s="29">
        <v>7</v>
      </c>
      <c r="N29" s="29">
        <v>15</v>
      </c>
      <c r="O29" s="39">
        <f>L29/10*VLOOKUP(K29,怪物说明!$D$22:$Z$26,2,FALSE)</f>
        <v>4.92006989706873</v>
      </c>
      <c r="P29" s="39">
        <f>M29/10*VLOOKUP(K29,怪物说明!$D$22:$Z$26,3,FALSE)</f>
        <v>0.91</v>
      </c>
      <c r="Q29" s="39">
        <f>N29/10*VLOOKUP(K29,怪物说明!$D$22:$Z$26,4,FALSE)</f>
        <v>3.75</v>
      </c>
      <c r="R29" s="39">
        <v>1</v>
      </c>
      <c r="S29" s="29" t="s">
        <v>2709</v>
      </c>
      <c r="T29" s="47">
        <f>VLOOKUP(S29,怪物说明!$D$13:$G$19,4,FALSE)</f>
        <v>0.875</v>
      </c>
      <c r="U29" s="47">
        <f>ROUND(怪物基础!B$4*O29*$R29*$T29,0)</f>
        <v>1942</v>
      </c>
      <c r="V29" s="47">
        <f>ROUND(怪物基础!C$4*P29*$R29*$T29,0)</f>
        <v>1</v>
      </c>
      <c r="W29" s="47">
        <f>ROUND(怪物基础!D$4*Q29*$R29*$T29,0)</f>
        <v>70</v>
      </c>
      <c r="X29" s="47">
        <f>ROUND(怪物基础!B$93*O29*$R29*$T29,0)</f>
        <v>8653</v>
      </c>
      <c r="Y29" s="47">
        <f>ROUND(怪物基础!C$93*P29*$R29*$T29,0)</f>
        <v>28</v>
      </c>
      <c r="Z29" s="47">
        <f>ROUND(怪物基础!D$93*Q29*$R29*$T29,0)</f>
        <v>1178</v>
      </c>
      <c r="AA29" s="29">
        <f>VLOOKUP($S29,怪物说明!$D$10:$F$19,2,FALSE)</f>
        <v>3</v>
      </c>
      <c r="AB29" s="29">
        <f>VLOOKUP($S29,怪物说明!$D$10:$F$19,3,FALSE)</f>
        <v>4</v>
      </c>
      <c r="AC29" s="29">
        <v>1</v>
      </c>
      <c r="AD29" s="29">
        <v>3</v>
      </c>
      <c r="AE29" s="29">
        <v>0.5</v>
      </c>
      <c r="AF29" s="29">
        <v>0.8</v>
      </c>
      <c r="AG29" s="29">
        <v>0.2</v>
      </c>
      <c r="AH29" s="29">
        <v>1</v>
      </c>
      <c r="AI29" s="29">
        <v>0.01</v>
      </c>
      <c r="AJ29" s="29">
        <v>0.001</v>
      </c>
      <c r="AK29" s="29">
        <v>20</v>
      </c>
      <c r="AL29" s="29">
        <v>2</v>
      </c>
      <c r="AM29" s="55">
        <v>0</v>
      </c>
      <c r="AN29" s="29">
        <v>0</v>
      </c>
      <c r="AO29" s="55">
        <v>0</v>
      </c>
    </row>
    <row r="30" s="17" customFormat="1" ht="99" customHeight="1" spans="5:41">
      <c r="E30" s="29" t="s">
        <v>2963</v>
      </c>
      <c r="F30" s="35" t="s">
        <v>2810</v>
      </c>
      <c r="G30" s="29" t="s">
        <v>2749</v>
      </c>
      <c r="H30" s="29" t="s">
        <v>2749</v>
      </c>
      <c r="I30" s="29" t="s">
        <v>2942</v>
      </c>
      <c r="J30" s="29">
        <v>2</v>
      </c>
      <c r="K30" s="44">
        <v>4</v>
      </c>
      <c r="L30" s="29">
        <v>7</v>
      </c>
      <c r="M30" s="29">
        <v>10</v>
      </c>
      <c r="N30" s="29">
        <v>13</v>
      </c>
      <c r="O30" s="39">
        <f>L30/10*VLOOKUP(K30,怪物说明!$D$22:$Z$26,2,FALSE)</f>
        <v>16.2164608687422</v>
      </c>
      <c r="P30" s="39">
        <f>M30/10*VLOOKUP(K30,怪物说明!$D$22:$Z$26,3,FALSE)</f>
        <v>1.6</v>
      </c>
      <c r="Q30" s="39">
        <f>N30/10*VLOOKUP(K30,怪物说明!$D$22:$Z$26,4,FALSE)</f>
        <v>5.2</v>
      </c>
      <c r="R30" s="39">
        <v>1</v>
      </c>
      <c r="S30" s="29" t="s">
        <v>2710</v>
      </c>
      <c r="T30" s="47">
        <f>VLOOKUP(S30,怪物说明!$D$13:$G$19,4,FALSE)</f>
        <v>0.777777777777778</v>
      </c>
      <c r="U30" s="47">
        <f>ROUND(怪物基础!B$4*O30*$R30*$T30,0)</f>
        <v>5688</v>
      </c>
      <c r="V30" s="47">
        <f>ROUND(怪物基础!C$4*P30*$R30*$T30,0)</f>
        <v>1</v>
      </c>
      <c r="W30" s="47">
        <f>ROUND(怪物基础!D$4*Q30*$R30*$T30,0)</f>
        <v>87</v>
      </c>
      <c r="X30" s="47">
        <f>ROUND(怪物基础!B$93*O30*$R30*$T30,0)</f>
        <v>25352</v>
      </c>
      <c r="Y30" s="47">
        <f>ROUND(怪物基础!C$93*P30*$R30*$T30,0)</f>
        <v>44</v>
      </c>
      <c r="Z30" s="47">
        <f>ROUND(怪物基础!D$93*Q30*$R30*$T30,0)</f>
        <v>1452</v>
      </c>
      <c r="AA30" s="29">
        <f>VLOOKUP($S30,怪物说明!$D$10:$F$19,2,FALSE)</f>
        <v>3.5</v>
      </c>
      <c r="AB30" s="29">
        <f>VLOOKUP($S30,怪物说明!$D$10:$F$19,3,FALSE)</f>
        <v>4.5</v>
      </c>
      <c r="AC30" s="29">
        <v>2</v>
      </c>
      <c r="AD30" s="29">
        <v>3</v>
      </c>
      <c r="AE30" s="29">
        <v>1</v>
      </c>
      <c r="AF30" s="29">
        <v>1.3</v>
      </c>
      <c r="AG30" s="29">
        <v>0.1</v>
      </c>
      <c r="AH30" s="29">
        <v>1</v>
      </c>
      <c r="AI30" s="29">
        <v>0.01</v>
      </c>
      <c r="AJ30" s="29">
        <v>0.001</v>
      </c>
      <c r="AK30" s="29">
        <v>20</v>
      </c>
      <c r="AL30" s="29">
        <v>2</v>
      </c>
      <c r="AM30" s="55">
        <v>0</v>
      </c>
      <c r="AN30" s="29">
        <v>0</v>
      </c>
      <c r="AO30" s="55">
        <v>0</v>
      </c>
    </row>
    <row r="31" s="18" customFormat="1" ht="99" customHeight="1" spans="1:41">
      <c r="A31" s="17"/>
      <c r="B31" s="17"/>
      <c r="C31" s="17"/>
      <c r="D31" s="17"/>
      <c r="E31" s="29" t="s">
        <v>2964</v>
      </c>
      <c r="F31" s="35" t="s">
        <v>2811</v>
      </c>
      <c r="G31" s="29" t="s">
        <v>2752</v>
      </c>
      <c r="H31" s="29" t="s">
        <v>2752</v>
      </c>
      <c r="I31" s="29" t="s">
        <v>2942</v>
      </c>
      <c r="J31" s="29">
        <v>2</v>
      </c>
      <c r="K31" s="44">
        <v>4</v>
      </c>
      <c r="L31" s="29">
        <v>9</v>
      </c>
      <c r="M31" s="29">
        <v>10</v>
      </c>
      <c r="N31" s="29">
        <v>11</v>
      </c>
      <c r="O31" s="39">
        <f>L31/10*VLOOKUP(K31,怪物说明!$D$22:$Z$26,2,FALSE)</f>
        <v>20.8497354026686</v>
      </c>
      <c r="P31" s="39">
        <f>M31/10*VLOOKUP(K31,怪物说明!$D$22:$Z$26,3,FALSE)</f>
        <v>1.6</v>
      </c>
      <c r="Q31" s="39">
        <f>N31/10*VLOOKUP(K31,怪物说明!$D$22:$Z$26,4,FALSE)</f>
        <v>4.4</v>
      </c>
      <c r="R31" s="39">
        <v>1</v>
      </c>
      <c r="S31" s="29" t="s">
        <v>2710</v>
      </c>
      <c r="T31" s="47">
        <f>VLOOKUP(S31,怪物说明!$D$13:$G$19,4,FALSE)</f>
        <v>0.777777777777778</v>
      </c>
      <c r="U31" s="47">
        <f>ROUND(怪物基础!B$4*O31*$R31*$T31,0)</f>
        <v>7314</v>
      </c>
      <c r="V31" s="47">
        <f>ROUND(怪物基础!C$4*P31*$R31*$T31,0)</f>
        <v>1</v>
      </c>
      <c r="W31" s="47">
        <f>ROUND(怪物基础!D$4*Q31*$R31*$T31,0)</f>
        <v>73</v>
      </c>
      <c r="X31" s="47">
        <f>ROUND(怪物基础!B$93*O31*$R31*$T31,0)</f>
        <v>32595</v>
      </c>
      <c r="Y31" s="47">
        <f>ROUND(怪物基础!C$93*P31*$R31*$T31,0)</f>
        <v>44</v>
      </c>
      <c r="Z31" s="47">
        <f>ROUND(怪物基础!D$93*Q31*$R31*$T31,0)</f>
        <v>1229</v>
      </c>
      <c r="AA31" s="29">
        <f>VLOOKUP($S31,怪物说明!$D$10:$F$19,2,FALSE)</f>
        <v>3.5</v>
      </c>
      <c r="AB31" s="29">
        <f>VLOOKUP($S31,怪物说明!$D$10:$F$19,3,FALSE)</f>
        <v>4.5</v>
      </c>
      <c r="AC31" s="29">
        <v>2</v>
      </c>
      <c r="AD31" s="29">
        <v>3</v>
      </c>
      <c r="AE31" s="29">
        <v>1</v>
      </c>
      <c r="AF31" s="29">
        <v>1.3</v>
      </c>
      <c r="AG31" s="29">
        <v>0.1</v>
      </c>
      <c r="AH31" s="29">
        <v>1</v>
      </c>
      <c r="AI31" s="29">
        <v>0.01</v>
      </c>
      <c r="AJ31" s="29">
        <v>0.001</v>
      </c>
      <c r="AK31" s="29">
        <v>20</v>
      </c>
      <c r="AL31" s="29">
        <v>2</v>
      </c>
      <c r="AM31" s="55">
        <v>0</v>
      </c>
      <c r="AN31" s="29">
        <v>0</v>
      </c>
      <c r="AO31" s="55">
        <v>0</v>
      </c>
    </row>
    <row r="32" s="18" customFormat="1" ht="99" customHeight="1" spans="1:41">
      <c r="A32" s="17"/>
      <c r="B32" s="17"/>
      <c r="C32" s="17"/>
      <c r="D32" s="17"/>
      <c r="E32" s="29" t="s">
        <v>2965</v>
      </c>
      <c r="F32" s="35" t="s">
        <v>2812</v>
      </c>
      <c r="G32" s="29" t="s">
        <v>2788</v>
      </c>
      <c r="H32" s="29" t="s">
        <v>2788</v>
      </c>
      <c r="I32" s="29" t="s">
        <v>2942</v>
      </c>
      <c r="J32" s="29">
        <v>2</v>
      </c>
      <c r="K32" s="44">
        <v>4</v>
      </c>
      <c r="L32" s="29">
        <v>12</v>
      </c>
      <c r="M32" s="29">
        <v>9</v>
      </c>
      <c r="N32" s="29">
        <v>9</v>
      </c>
      <c r="O32" s="39">
        <f>L32/10*VLOOKUP(K32,怪物说明!$D$22:$Z$26,2,FALSE)</f>
        <v>27.7996472035581</v>
      </c>
      <c r="P32" s="39">
        <f>M32/10*VLOOKUP(K32,怪物说明!$D$22:$Z$26,3,FALSE)</f>
        <v>1.44</v>
      </c>
      <c r="Q32" s="39">
        <f>N32/10*VLOOKUP(K32,怪物说明!$D$22:$Z$26,4,FALSE)</f>
        <v>3.6</v>
      </c>
      <c r="R32" s="39">
        <v>1</v>
      </c>
      <c r="S32" s="29" t="s">
        <v>2709</v>
      </c>
      <c r="T32" s="47">
        <f>VLOOKUP(S32,怪物说明!$D$13:$G$19,4,FALSE)</f>
        <v>0.875</v>
      </c>
      <c r="U32" s="47">
        <f>ROUND(怪物基础!B$4*O32*$R32*$T32,0)</f>
        <v>10970</v>
      </c>
      <c r="V32" s="47">
        <f>ROUND(怪物基础!C$4*P32*$R32*$T32,0)</f>
        <v>1</v>
      </c>
      <c r="W32" s="47">
        <f>ROUND(怪物基础!D$4*Q32*$R32*$T32,0)</f>
        <v>68</v>
      </c>
      <c r="X32" s="47">
        <f>ROUND(怪物基础!B$93*O32*$R32*$T32,0)</f>
        <v>48893</v>
      </c>
      <c r="Y32" s="47">
        <f>ROUND(怪物基础!C$93*P32*$R32*$T32,0)</f>
        <v>44</v>
      </c>
      <c r="Z32" s="47">
        <f>ROUND(怪物基础!D$93*Q32*$R32*$T32,0)</f>
        <v>1131</v>
      </c>
      <c r="AA32" s="29">
        <f>VLOOKUP($S32,怪物说明!$D$10:$F$19,2,FALSE)</f>
        <v>3</v>
      </c>
      <c r="AB32" s="29">
        <f>VLOOKUP($S32,怪物说明!$D$10:$F$19,3,FALSE)</f>
        <v>4</v>
      </c>
      <c r="AC32" s="29">
        <v>1.8</v>
      </c>
      <c r="AD32" s="29">
        <v>3</v>
      </c>
      <c r="AE32" s="29">
        <v>1.1</v>
      </c>
      <c r="AF32" s="29">
        <v>1.4</v>
      </c>
      <c r="AG32" s="29">
        <v>0.1</v>
      </c>
      <c r="AH32" s="29">
        <v>1</v>
      </c>
      <c r="AI32" s="29">
        <v>0.01</v>
      </c>
      <c r="AJ32" s="29">
        <v>0.001</v>
      </c>
      <c r="AK32" s="29">
        <v>20</v>
      </c>
      <c r="AL32" s="29">
        <v>2</v>
      </c>
      <c r="AM32" s="55">
        <v>0</v>
      </c>
      <c r="AN32" s="29">
        <v>0</v>
      </c>
      <c r="AO32" s="55">
        <v>0</v>
      </c>
    </row>
    <row r="33" s="19" customFormat="1" ht="16.5" spans="1:41">
      <c r="A33" s="16"/>
      <c r="B33" s="16"/>
      <c r="C33" s="16"/>
      <c r="D33" s="16"/>
      <c r="E33" s="32"/>
      <c r="F33" s="28"/>
      <c r="G33" s="32"/>
      <c r="H33" s="32"/>
      <c r="I33" s="32"/>
      <c r="J33" s="32"/>
      <c r="K33" s="32"/>
      <c r="L33" s="32"/>
      <c r="M33" s="32"/>
      <c r="N33" s="32"/>
      <c r="O33" s="41"/>
      <c r="P33" s="41"/>
      <c r="Q33" s="41"/>
      <c r="R33" s="41"/>
      <c r="S33" s="32"/>
      <c r="T33" s="48"/>
      <c r="U33" s="48"/>
      <c r="V33" s="48"/>
      <c r="W33" s="48"/>
      <c r="X33" s="48"/>
      <c r="Y33" s="48"/>
      <c r="Z33" s="48"/>
      <c r="AA33" s="32"/>
      <c r="AB33" s="32"/>
      <c r="AC33" s="32"/>
      <c r="AD33" s="32"/>
      <c r="AE33" s="32"/>
      <c r="AF33" s="32"/>
      <c r="AG33" s="32"/>
      <c r="AH33" s="32"/>
      <c r="AI33" s="32"/>
      <c r="AJ33" s="32"/>
      <c r="AK33" s="32"/>
      <c r="AL33" s="32"/>
      <c r="AM33" s="56"/>
      <c r="AN33" s="32"/>
      <c r="AO33" s="56"/>
    </row>
    <row r="34" s="17" customFormat="1" ht="99" customHeight="1" spans="5:41">
      <c r="E34" s="29" t="s">
        <v>2966</v>
      </c>
      <c r="F34" s="30" t="s">
        <v>2820</v>
      </c>
      <c r="G34" s="29" t="s">
        <v>2739</v>
      </c>
      <c r="H34" s="29" t="s">
        <v>2739</v>
      </c>
      <c r="I34" s="29" t="s">
        <v>2917</v>
      </c>
      <c r="J34" s="29">
        <v>0</v>
      </c>
      <c r="K34" s="29">
        <v>0</v>
      </c>
      <c r="L34" s="45">
        <v>4</v>
      </c>
      <c r="M34" s="45">
        <v>5</v>
      </c>
      <c r="N34" s="45">
        <v>8</v>
      </c>
      <c r="O34" s="39">
        <f>L34/10*VLOOKUP(K34,怪物说明!$D$22:$Z$26,2,FALSE)</f>
        <v>0.4</v>
      </c>
      <c r="P34" s="39">
        <f>M34/10*VLOOKUP(K34,怪物说明!$D$22:$Z$26,3,FALSE)</f>
        <v>0.5</v>
      </c>
      <c r="Q34" s="39">
        <f>N34/10*VLOOKUP(K34,怪物说明!$D$22:$Z$26,4,FALSE)</f>
        <v>0.8</v>
      </c>
      <c r="R34" s="39">
        <v>1</v>
      </c>
      <c r="S34" s="29" t="s">
        <v>2710</v>
      </c>
      <c r="T34" s="47">
        <f>VLOOKUP(S34,怪物说明!$D$13:$G$19,4,FALSE)</f>
        <v>0.777777777777778</v>
      </c>
      <c r="U34" s="47">
        <f>ROUND(怪物基础!B$4*O34*$R34*$T34,0)</f>
        <v>140</v>
      </c>
      <c r="V34" s="47">
        <f>ROUND(怪物基础!C$4*P34*$R34*$T34,0)</f>
        <v>0</v>
      </c>
      <c r="W34" s="47">
        <f>ROUND(怪物基础!D$4*Q34*$R34*$T34,0)</f>
        <v>13</v>
      </c>
      <c r="X34" s="47">
        <f>ROUND(怪物基础!B$93*O34*$R34*$T34,0)</f>
        <v>625</v>
      </c>
      <c r="Y34" s="47">
        <f>ROUND(怪物基础!C$93*P34*$R34*$T34,0)</f>
        <v>14</v>
      </c>
      <c r="Z34" s="47">
        <f>ROUND(怪物基础!D$93*Q34*$R34*$T34,0)</f>
        <v>223</v>
      </c>
      <c r="AA34" s="29">
        <f>VLOOKUP($S34,怪物说明!$D$10:$F$19,2,FALSE)</f>
        <v>3.5</v>
      </c>
      <c r="AB34" s="29">
        <f>VLOOKUP($S34,怪物说明!$D$10:$F$19,3,FALSE)</f>
        <v>4.5</v>
      </c>
      <c r="AC34" s="29">
        <v>0.3</v>
      </c>
      <c r="AD34" s="29">
        <v>1.5</v>
      </c>
      <c r="AE34" s="29">
        <v>0.3</v>
      </c>
      <c r="AF34" s="29">
        <v>0.6</v>
      </c>
      <c r="AG34" s="29">
        <v>0.8</v>
      </c>
      <c r="AH34" s="29">
        <v>2</v>
      </c>
      <c r="AI34" s="29">
        <v>0.01</v>
      </c>
      <c r="AJ34" s="29">
        <v>0.001</v>
      </c>
      <c r="AK34" s="29">
        <v>20</v>
      </c>
      <c r="AL34" s="29">
        <v>2</v>
      </c>
      <c r="AM34" s="55">
        <v>0</v>
      </c>
      <c r="AN34" s="29">
        <v>0</v>
      </c>
      <c r="AO34" s="55">
        <v>0</v>
      </c>
    </row>
    <row r="35" s="17" customFormat="1" ht="99" customHeight="1" spans="5:41">
      <c r="E35" s="29" t="s">
        <v>2967</v>
      </c>
      <c r="F35" s="33" t="s">
        <v>2821</v>
      </c>
      <c r="G35" s="29" t="s">
        <v>2750</v>
      </c>
      <c r="H35" s="29" t="s">
        <v>2750</v>
      </c>
      <c r="I35" s="29" t="s">
        <v>2942</v>
      </c>
      <c r="J35" s="29">
        <v>1</v>
      </c>
      <c r="K35" s="42">
        <v>2</v>
      </c>
      <c r="L35" s="29">
        <v>15</v>
      </c>
      <c r="M35" s="29">
        <v>2</v>
      </c>
      <c r="N35" s="29">
        <v>13</v>
      </c>
      <c r="O35" s="39">
        <f>L35/10*VLOOKUP(K35,怪物说明!$D$22:$Z$26,2,FALSE)</f>
        <v>9.22513105700386</v>
      </c>
      <c r="P35" s="39">
        <f>M35/10*VLOOKUP(K35,怪物说明!$D$22:$Z$26,3,FALSE)</f>
        <v>0.26</v>
      </c>
      <c r="Q35" s="39">
        <f>N35/10*VLOOKUP(K35,怪物说明!$D$22:$Z$26,4,FALSE)</f>
        <v>3.25</v>
      </c>
      <c r="R35" s="39">
        <v>1</v>
      </c>
      <c r="S35" s="29" t="s">
        <v>2708</v>
      </c>
      <c r="T35" s="47">
        <f>VLOOKUP(S35,怪物说明!$D$13:$G$19,4,FALSE)</f>
        <v>1</v>
      </c>
      <c r="U35" s="47">
        <f>ROUND(怪物基础!B$4*O35*$R35*$T35,0)</f>
        <v>4161</v>
      </c>
      <c r="V35" s="47">
        <f>ROUND(怪物基础!C$4*P35*$R35*$T35,0)</f>
        <v>0</v>
      </c>
      <c r="W35" s="47">
        <f>ROUND(怪物基础!D$4*Q35*$R35*$T35,0)</f>
        <v>70</v>
      </c>
      <c r="X35" s="47">
        <f>ROUND(怪物基础!B$93*O35*$R35*$T35,0)</f>
        <v>18543</v>
      </c>
      <c r="Y35" s="47">
        <f>ROUND(怪物基础!C$93*P35*$R35*$T35,0)</f>
        <v>9</v>
      </c>
      <c r="Z35" s="47">
        <f>ROUND(怪物基础!D$93*Q35*$R35*$T35,0)</f>
        <v>1167</v>
      </c>
      <c r="AA35" s="29">
        <f>VLOOKUP($S35,怪物说明!$D$10:$F$19,2,FALSE)</f>
        <v>2.5</v>
      </c>
      <c r="AB35" s="29">
        <f>VLOOKUP($S35,怪物说明!$D$10:$F$19,3,FALSE)</f>
        <v>3.5</v>
      </c>
      <c r="AC35" s="29">
        <v>1.5</v>
      </c>
      <c r="AD35" s="29">
        <v>2.5</v>
      </c>
      <c r="AE35" s="29">
        <v>0.4</v>
      </c>
      <c r="AF35" s="29">
        <v>0.7</v>
      </c>
      <c r="AG35" s="29">
        <v>0.3</v>
      </c>
      <c r="AH35" s="29">
        <v>1</v>
      </c>
      <c r="AI35" s="29">
        <v>0.01</v>
      </c>
      <c r="AJ35" s="29">
        <v>0.001</v>
      </c>
      <c r="AK35" s="29">
        <v>20</v>
      </c>
      <c r="AL35" s="29">
        <v>2</v>
      </c>
      <c r="AM35" s="55">
        <v>0</v>
      </c>
      <c r="AN35" s="29">
        <v>0</v>
      </c>
      <c r="AO35" s="55">
        <v>0</v>
      </c>
    </row>
    <row r="36" s="18" customFormat="1" ht="99" customHeight="1" spans="1:41">
      <c r="A36" s="17"/>
      <c r="B36" s="17"/>
      <c r="C36" s="17"/>
      <c r="D36" s="17"/>
      <c r="E36" s="29" t="s">
        <v>2968</v>
      </c>
      <c r="F36" s="33" t="s">
        <v>2822</v>
      </c>
      <c r="G36" s="29" t="s">
        <v>2763</v>
      </c>
      <c r="H36" s="29" t="s">
        <v>2763</v>
      </c>
      <c r="I36" s="29" t="s">
        <v>2920</v>
      </c>
      <c r="J36" s="29">
        <v>1</v>
      </c>
      <c r="K36" s="42">
        <v>2</v>
      </c>
      <c r="L36" s="29">
        <v>7</v>
      </c>
      <c r="M36" s="29">
        <v>10</v>
      </c>
      <c r="N36" s="29">
        <v>13</v>
      </c>
      <c r="O36" s="39">
        <f>L36/10*VLOOKUP(K36,怪物说明!$D$22:$Z$26,2,FALSE)</f>
        <v>4.30506115993513</v>
      </c>
      <c r="P36" s="39">
        <f>M36/10*VLOOKUP(K36,怪物说明!$D$22:$Z$26,3,FALSE)</f>
        <v>1.3</v>
      </c>
      <c r="Q36" s="39">
        <f>N36/10*VLOOKUP(K36,怪物说明!$D$22:$Z$26,4,FALSE)</f>
        <v>3.25</v>
      </c>
      <c r="R36" s="39">
        <v>1</v>
      </c>
      <c r="S36" s="29" t="s">
        <v>2710</v>
      </c>
      <c r="T36" s="47">
        <f>VLOOKUP(S36,怪物说明!$D$13:$G$19,4,FALSE)</f>
        <v>0.777777777777778</v>
      </c>
      <c r="U36" s="47">
        <f>ROUND(怪物基础!B$4*O36*$R36*$T36,0)</f>
        <v>1510</v>
      </c>
      <c r="V36" s="47">
        <f>ROUND(怪物基础!C$4*P36*$R36*$T36,0)</f>
        <v>1</v>
      </c>
      <c r="W36" s="47">
        <f>ROUND(怪物基础!D$4*Q36*$R36*$T36,0)</f>
        <v>54</v>
      </c>
      <c r="X36" s="47">
        <f>ROUND(怪物基础!B$93*O36*$R36*$T36,0)</f>
        <v>6730</v>
      </c>
      <c r="Y36" s="47">
        <f>ROUND(怪物基础!C$93*P36*$R36*$T36,0)</f>
        <v>35</v>
      </c>
      <c r="Z36" s="47">
        <f>ROUND(怪物基础!D$93*Q36*$R36*$T36,0)</f>
        <v>907</v>
      </c>
      <c r="AA36" s="29">
        <f>VLOOKUP($S36,怪物说明!$D$10:$F$19,2,FALSE)</f>
        <v>3.5</v>
      </c>
      <c r="AB36" s="29">
        <f>VLOOKUP($S36,怪物说明!$D$10:$F$19,3,FALSE)</f>
        <v>4.5</v>
      </c>
      <c r="AC36" s="29">
        <v>0.4</v>
      </c>
      <c r="AD36" s="29">
        <v>2.5</v>
      </c>
      <c r="AE36" s="29">
        <v>0.4</v>
      </c>
      <c r="AF36" s="29">
        <v>0.7</v>
      </c>
      <c r="AG36" s="29">
        <v>0.3</v>
      </c>
      <c r="AH36" s="29">
        <v>1</v>
      </c>
      <c r="AI36" s="29">
        <v>0.01</v>
      </c>
      <c r="AJ36" s="29">
        <v>0.001</v>
      </c>
      <c r="AK36" s="29">
        <v>20</v>
      </c>
      <c r="AL36" s="29">
        <v>2</v>
      </c>
      <c r="AM36" s="55">
        <v>0</v>
      </c>
      <c r="AN36" s="29">
        <v>0</v>
      </c>
      <c r="AO36" s="55">
        <v>0</v>
      </c>
    </row>
    <row r="37" s="18" customFormat="1" ht="99" customHeight="1" spans="1:41">
      <c r="A37" s="17"/>
      <c r="B37" s="17"/>
      <c r="C37" s="17"/>
      <c r="D37" s="17"/>
      <c r="E37" s="29" t="s">
        <v>2969</v>
      </c>
      <c r="F37" s="34" t="s">
        <v>2823</v>
      </c>
      <c r="G37" s="29" t="s">
        <v>2764</v>
      </c>
      <c r="H37" s="29" t="s">
        <v>2764</v>
      </c>
      <c r="I37" s="29" t="s">
        <v>2942</v>
      </c>
      <c r="J37" s="29">
        <v>1</v>
      </c>
      <c r="K37" s="43">
        <v>3</v>
      </c>
      <c r="L37" s="29">
        <v>10</v>
      </c>
      <c r="M37" s="29">
        <v>8</v>
      </c>
      <c r="N37" s="29">
        <v>12</v>
      </c>
      <c r="O37" s="39">
        <f>L37/10*VLOOKUP(K37,怪物说明!$D$22:$Z$26,2,FALSE)</f>
        <v>12.8596916964822</v>
      </c>
      <c r="P37" s="39">
        <f>M37/10*VLOOKUP(K37,怪物说明!$D$22:$Z$26,3,FALSE)</f>
        <v>1.16</v>
      </c>
      <c r="Q37" s="39">
        <f>N37/10*VLOOKUP(K37,怪物说明!$D$22:$Z$26,4,FALSE)</f>
        <v>3.9</v>
      </c>
      <c r="R37" s="39">
        <v>1</v>
      </c>
      <c r="S37" s="29" t="s">
        <v>2710</v>
      </c>
      <c r="T37" s="47">
        <f>VLOOKUP(S37,怪物说明!$D$13:$G$19,4,FALSE)</f>
        <v>0.777777777777778</v>
      </c>
      <c r="U37" s="47">
        <f>ROUND(怪物基础!B$4*O37*$R37*$T37,0)</f>
        <v>4511</v>
      </c>
      <c r="V37" s="47">
        <f>ROUND(怪物基础!C$4*P37*$R37*$T37,0)</f>
        <v>1</v>
      </c>
      <c r="W37" s="47">
        <f>ROUND(怪物基础!D$4*Q37*$R37*$T37,0)</f>
        <v>65</v>
      </c>
      <c r="X37" s="47">
        <f>ROUND(怪物基础!B$93*O37*$R37*$T37,0)</f>
        <v>20104</v>
      </c>
      <c r="Y37" s="47">
        <f>ROUND(怪物基础!C$93*P37*$R37*$T37,0)</f>
        <v>32</v>
      </c>
      <c r="Z37" s="47">
        <f>ROUND(怪物基础!D$93*Q37*$R37*$T37,0)</f>
        <v>1089</v>
      </c>
      <c r="AA37" s="29">
        <f>VLOOKUP($S37,怪物说明!$D$10:$F$19,2,FALSE)</f>
        <v>3.5</v>
      </c>
      <c r="AB37" s="29">
        <f>VLOOKUP($S37,怪物说明!$D$10:$F$19,3,FALSE)</f>
        <v>4.5</v>
      </c>
      <c r="AC37" s="29">
        <v>1.5</v>
      </c>
      <c r="AD37" s="29">
        <v>2.5</v>
      </c>
      <c r="AE37" s="29">
        <v>0.6</v>
      </c>
      <c r="AF37" s="29">
        <v>0.9</v>
      </c>
      <c r="AG37" s="29">
        <v>0.2</v>
      </c>
      <c r="AH37" s="29">
        <v>1</v>
      </c>
      <c r="AI37" s="29">
        <v>0.01</v>
      </c>
      <c r="AJ37" s="29">
        <v>0.001</v>
      </c>
      <c r="AK37" s="29">
        <v>20</v>
      </c>
      <c r="AL37" s="29">
        <v>2</v>
      </c>
      <c r="AM37" s="55">
        <v>1</v>
      </c>
      <c r="AN37" s="42" t="s">
        <v>2822</v>
      </c>
      <c r="AO37" s="55">
        <v>3</v>
      </c>
    </row>
    <row r="38" s="18" customFormat="1" ht="99" customHeight="1" spans="1:41">
      <c r="A38" s="17"/>
      <c r="B38" s="17"/>
      <c r="C38" s="17"/>
      <c r="D38" s="17"/>
      <c r="E38" s="29" t="s">
        <v>2970</v>
      </c>
      <c r="F38" s="34" t="s">
        <v>2824</v>
      </c>
      <c r="G38" s="29" t="s">
        <v>2779</v>
      </c>
      <c r="H38" s="29" t="s">
        <v>2779</v>
      </c>
      <c r="I38" s="29" t="s">
        <v>2935</v>
      </c>
      <c r="J38" s="29">
        <v>1</v>
      </c>
      <c r="K38" s="43">
        <v>3</v>
      </c>
      <c r="L38" s="29">
        <v>7</v>
      </c>
      <c r="M38" s="29">
        <v>10</v>
      </c>
      <c r="N38" s="29">
        <v>13</v>
      </c>
      <c r="O38" s="39">
        <f>L38/10*VLOOKUP(K38,怪物说明!$D$22:$Z$26,2,FALSE)</f>
        <v>9.00178418753753</v>
      </c>
      <c r="P38" s="39">
        <f>M38/10*VLOOKUP(K38,怪物说明!$D$22:$Z$26,3,FALSE)</f>
        <v>1.45</v>
      </c>
      <c r="Q38" s="39">
        <f>N38/10*VLOOKUP(K38,怪物说明!$D$22:$Z$26,4,FALSE)</f>
        <v>4.225</v>
      </c>
      <c r="R38" s="39">
        <v>1</v>
      </c>
      <c r="S38" s="29" t="s">
        <v>2710</v>
      </c>
      <c r="T38" s="47">
        <f>VLOOKUP(S38,怪物说明!$D$13:$G$19,4,FALSE)</f>
        <v>0.777777777777778</v>
      </c>
      <c r="U38" s="47">
        <f>ROUND(怪物基础!B$4*O38*$R38*$T38,0)</f>
        <v>3158</v>
      </c>
      <c r="V38" s="47">
        <f>ROUND(怪物基础!C$4*P38*$R38*$T38,0)</f>
        <v>1</v>
      </c>
      <c r="W38" s="47">
        <f>ROUND(怪物基础!D$4*Q38*$R38*$T38,0)</f>
        <v>70</v>
      </c>
      <c r="X38" s="47">
        <f>ROUND(怪物基础!B$93*O38*$R38*$T38,0)</f>
        <v>14073</v>
      </c>
      <c r="Y38" s="47">
        <f>ROUND(怪物基础!C$93*P38*$R38*$T38,0)</f>
        <v>39</v>
      </c>
      <c r="Z38" s="47">
        <f>ROUND(怪物基础!D$93*Q38*$R38*$T38,0)</f>
        <v>1180</v>
      </c>
      <c r="AA38" s="29">
        <f>VLOOKUP($S38,怪物说明!$D$10:$F$19,2,FALSE)</f>
        <v>3.5</v>
      </c>
      <c r="AB38" s="29">
        <f>VLOOKUP($S38,怪物说明!$D$10:$F$19,3,FALSE)</f>
        <v>4.5</v>
      </c>
      <c r="AC38" s="29">
        <v>1</v>
      </c>
      <c r="AD38" s="29">
        <v>2.5</v>
      </c>
      <c r="AE38" s="29">
        <v>0.5</v>
      </c>
      <c r="AF38" s="29">
        <v>0.8</v>
      </c>
      <c r="AG38" s="29">
        <v>0.3</v>
      </c>
      <c r="AH38" s="29">
        <v>1</v>
      </c>
      <c r="AI38" s="29">
        <v>0.01</v>
      </c>
      <c r="AJ38" s="29">
        <v>0.001</v>
      </c>
      <c r="AK38" s="29">
        <v>20</v>
      </c>
      <c r="AL38" s="29">
        <v>2</v>
      </c>
      <c r="AM38" s="55">
        <v>0</v>
      </c>
      <c r="AN38" s="29">
        <v>0</v>
      </c>
      <c r="AO38" s="55">
        <v>0</v>
      </c>
    </row>
    <row r="39" s="18" customFormat="1" ht="99" customHeight="1" spans="1:41">
      <c r="A39" s="17"/>
      <c r="B39" s="17"/>
      <c r="C39" s="17"/>
      <c r="D39" s="17"/>
      <c r="E39" s="29" t="s">
        <v>2971</v>
      </c>
      <c r="F39" s="35" t="s">
        <v>2825</v>
      </c>
      <c r="G39" s="29" t="s">
        <v>2776</v>
      </c>
      <c r="H39" s="29" t="s">
        <v>2776</v>
      </c>
      <c r="I39" s="29" t="s">
        <v>2942</v>
      </c>
      <c r="J39" s="29">
        <v>2</v>
      </c>
      <c r="K39" s="44">
        <v>4</v>
      </c>
      <c r="L39" s="29">
        <v>10</v>
      </c>
      <c r="M39" s="29">
        <v>10</v>
      </c>
      <c r="N39" s="29">
        <v>10</v>
      </c>
      <c r="O39" s="39">
        <f>L39/10*VLOOKUP(K39,怪物说明!$D$22:$Z$26,2,FALSE)</f>
        <v>23.1663726696318</v>
      </c>
      <c r="P39" s="39">
        <f>M39/10*VLOOKUP(K39,怪物说明!$D$22:$Z$26,3,FALSE)</f>
        <v>1.6</v>
      </c>
      <c r="Q39" s="39">
        <f>N39/10*VLOOKUP(K39,怪物说明!$D$22:$Z$26,4,FALSE)</f>
        <v>4</v>
      </c>
      <c r="R39" s="39">
        <v>1</v>
      </c>
      <c r="S39" s="29" t="s">
        <v>2710</v>
      </c>
      <c r="T39" s="47">
        <f>VLOOKUP(S39,怪物说明!$D$13:$G$19,4,FALSE)</f>
        <v>0.777777777777778</v>
      </c>
      <c r="U39" s="47">
        <f>ROUND(怪物基础!B$4*O39*$R39*$T39,0)</f>
        <v>8126</v>
      </c>
      <c r="V39" s="47">
        <f>ROUND(怪物基础!C$4*P39*$R39*$T39,0)</f>
        <v>1</v>
      </c>
      <c r="W39" s="47">
        <f>ROUND(怪物基础!D$4*Q39*$R39*$T39,0)</f>
        <v>67</v>
      </c>
      <c r="X39" s="47">
        <f>ROUND(怪物基础!B$93*O39*$R39*$T39,0)</f>
        <v>36217</v>
      </c>
      <c r="Y39" s="47">
        <f>ROUND(怪物基础!C$93*P39*$R39*$T39,0)</f>
        <v>44</v>
      </c>
      <c r="Z39" s="47">
        <f>ROUND(怪物基础!D$93*Q39*$R39*$T39,0)</f>
        <v>1117</v>
      </c>
      <c r="AA39" s="29">
        <f>VLOOKUP($S39,怪物说明!$D$10:$F$19,2,FALSE)</f>
        <v>3.5</v>
      </c>
      <c r="AB39" s="29">
        <f>VLOOKUP($S39,怪物说明!$D$10:$F$19,3,FALSE)</f>
        <v>4.5</v>
      </c>
      <c r="AC39" s="29">
        <v>1</v>
      </c>
      <c r="AD39" s="29">
        <v>2.5</v>
      </c>
      <c r="AE39" s="29">
        <v>0.6</v>
      </c>
      <c r="AF39" s="29">
        <v>0.9</v>
      </c>
      <c r="AG39" s="29">
        <v>0.1</v>
      </c>
      <c r="AH39" s="29">
        <v>1</v>
      </c>
      <c r="AI39" s="29">
        <v>0.01</v>
      </c>
      <c r="AJ39" s="29">
        <v>0.001</v>
      </c>
      <c r="AK39" s="29">
        <v>20</v>
      </c>
      <c r="AL39" s="29">
        <v>2</v>
      </c>
      <c r="AM39" s="55">
        <v>0</v>
      </c>
      <c r="AN39" s="29">
        <v>0</v>
      </c>
      <c r="AO39" s="55">
        <v>0</v>
      </c>
    </row>
    <row r="40" s="18" customFormat="1" ht="99" customHeight="1" spans="1:41">
      <c r="A40" s="17"/>
      <c r="B40" s="17"/>
      <c r="C40" s="17"/>
      <c r="D40" s="17"/>
      <c r="E40" s="29" t="s">
        <v>2972</v>
      </c>
      <c r="F40" s="35" t="s">
        <v>2826</v>
      </c>
      <c r="G40" s="29" t="s">
        <v>2787</v>
      </c>
      <c r="H40" s="29" t="s">
        <v>2787</v>
      </c>
      <c r="I40" s="29" t="s">
        <v>2917</v>
      </c>
      <c r="J40" s="29">
        <v>2</v>
      </c>
      <c r="K40" s="44">
        <v>4</v>
      </c>
      <c r="L40" s="29">
        <v>8</v>
      </c>
      <c r="M40" s="29">
        <v>8</v>
      </c>
      <c r="N40" s="29">
        <v>14</v>
      </c>
      <c r="O40" s="39">
        <f>L40/10*VLOOKUP(K40,怪物说明!$D$22:$Z$26,2,FALSE)</f>
        <v>18.5330981357054</v>
      </c>
      <c r="P40" s="39">
        <f>M40/10*VLOOKUP(K40,怪物说明!$D$22:$Z$26,3,FALSE)</f>
        <v>1.28</v>
      </c>
      <c r="Q40" s="39">
        <f>N40/10*VLOOKUP(K40,怪物说明!$D$22:$Z$26,4,FALSE)</f>
        <v>5.6</v>
      </c>
      <c r="R40" s="39">
        <v>1</v>
      </c>
      <c r="S40" s="29" t="s">
        <v>2710</v>
      </c>
      <c r="T40" s="47">
        <f>VLOOKUP(S40,怪物说明!$D$13:$G$19,4,FALSE)</f>
        <v>0.777777777777778</v>
      </c>
      <c r="U40" s="47">
        <f>ROUND(怪物基础!B$4*O40*$R40*$T40,0)</f>
        <v>6501</v>
      </c>
      <c r="V40" s="47">
        <f>ROUND(怪物基础!C$4*P40*$R40*$T40,0)</f>
        <v>1</v>
      </c>
      <c r="W40" s="47">
        <f>ROUND(怪物基础!D$4*Q40*$R40*$T40,0)</f>
        <v>93</v>
      </c>
      <c r="X40" s="47">
        <f>ROUND(怪物基础!B$93*O40*$R40*$T40,0)</f>
        <v>28973</v>
      </c>
      <c r="Y40" s="47">
        <f>ROUND(怪物基础!C$93*P40*$R40*$T40,0)</f>
        <v>35</v>
      </c>
      <c r="Z40" s="47">
        <f>ROUND(怪物基础!D$93*Q40*$R40*$T40,0)</f>
        <v>1564</v>
      </c>
      <c r="AA40" s="29">
        <f>VLOOKUP($S40,怪物说明!$D$10:$F$19,2,FALSE)</f>
        <v>3.5</v>
      </c>
      <c r="AB40" s="29">
        <f>VLOOKUP($S40,怪物说明!$D$10:$F$19,3,FALSE)</f>
        <v>4.5</v>
      </c>
      <c r="AC40" s="29">
        <v>1.8</v>
      </c>
      <c r="AD40" s="29">
        <v>2.5</v>
      </c>
      <c r="AE40" s="29">
        <v>1</v>
      </c>
      <c r="AF40" s="29">
        <v>1.3</v>
      </c>
      <c r="AG40" s="29">
        <v>0.1</v>
      </c>
      <c r="AH40" s="29">
        <v>1</v>
      </c>
      <c r="AI40" s="29">
        <v>0.01</v>
      </c>
      <c r="AJ40" s="29">
        <v>0.001</v>
      </c>
      <c r="AK40" s="29">
        <v>20</v>
      </c>
      <c r="AL40" s="29">
        <v>2</v>
      </c>
      <c r="AM40" s="55">
        <v>0</v>
      </c>
      <c r="AN40" s="29">
        <v>0</v>
      </c>
      <c r="AO40" s="55">
        <v>10</v>
      </c>
    </row>
    <row r="41" s="19" customFormat="1" ht="16.5" spans="1:41">
      <c r="A41" s="16"/>
      <c r="B41" s="16"/>
      <c r="C41" s="16"/>
      <c r="D41" s="16"/>
      <c r="E41" s="32"/>
      <c r="F41" s="28"/>
      <c r="G41" s="32"/>
      <c r="H41" s="32"/>
      <c r="I41" s="32"/>
      <c r="J41" s="32"/>
      <c r="K41" s="32"/>
      <c r="L41" s="32"/>
      <c r="M41" s="32"/>
      <c r="N41" s="32"/>
      <c r="O41" s="41"/>
      <c r="P41" s="41"/>
      <c r="Q41" s="41"/>
      <c r="R41" s="41"/>
      <c r="S41" s="32"/>
      <c r="T41" s="48"/>
      <c r="U41" s="48"/>
      <c r="V41" s="48"/>
      <c r="W41" s="48"/>
      <c r="X41" s="48"/>
      <c r="Y41" s="48"/>
      <c r="Z41" s="48"/>
      <c r="AA41" s="32"/>
      <c r="AB41" s="32"/>
      <c r="AC41" s="32"/>
      <c r="AD41" s="32"/>
      <c r="AE41" s="32"/>
      <c r="AF41" s="32"/>
      <c r="AG41" s="32"/>
      <c r="AH41" s="32"/>
      <c r="AI41" s="32"/>
      <c r="AJ41" s="32"/>
      <c r="AK41" s="32"/>
      <c r="AL41" s="32"/>
      <c r="AM41" s="56"/>
      <c r="AN41" s="32"/>
      <c r="AO41" s="56"/>
    </row>
    <row r="42" s="18" customFormat="1" ht="99" customHeight="1" spans="1:41">
      <c r="A42" s="17"/>
      <c r="B42" s="17"/>
      <c r="C42" s="17"/>
      <c r="D42" s="17"/>
      <c r="E42" s="29" t="s">
        <v>2973</v>
      </c>
      <c r="F42" s="30" t="s">
        <v>2974</v>
      </c>
      <c r="G42" s="29" t="s">
        <v>2782</v>
      </c>
      <c r="H42" s="29" t="s">
        <v>2782</v>
      </c>
      <c r="I42" s="29" t="s">
        <v>2920</v>
      </c>
      <c r="J42" s="29">
        <v>0</v>
      </c>
      <c r="K42" s="29">
        <v>0</v>
      </c>
      <c r="L42" s="29">
        <v>8</v>
      </c>
      <c r="M42" s="29">
        <v>12</v>
      </c>
      <c r="N42" s="29">
        <v>10</v>
      </c>
      <c r="O42" s="39">
        <f>L42/10*VLOOKUP(K42,怪物说明!$D$22:$Z$26,2,FALSE)</f>
        <v>0.8</v>
      </c>
      <c r="P42" s="39">
        <f>M42/10*VLOOKUP(K42,怪物说明!$D$22:$Z$26,3,FALSE)</f>
        <v>1.2</v>
      </c>
      <c r="Q42" s="39">
        <f>N42/10*VLOOKUP(K42,怪物说明!$D$22:$Z$26,4,FALSE)</f>
        <v>1</v>
      </c>
      <c r="R42" s="39">
        <v>1</v>
      </c>
      <c r="S42" s="29" t="s">
        <v>2708</v>
      </c>
      <c r="T42" s="47">
        <f>VLOOKUP(S42,怪物说明!$D$13:$G$19,4,FALSE)</f>
        <v>1</v>
      </c>
      <c r="U42" s="47">
        <f>ROUND(怪物基础!B$4*O42*$R42*$T42,0)</f>
        <v>361</v>
      </c>
      <c r="V42" s="47">
        <f>ROUND(怪物基础!C$4*P42*$R42*$T42,0)</f>
        <v>1</v>
      </c>
      <c r="W42" s="47">
        <f>ROUND(怪物基础!D$4*Q42*$R42*$T42,0)</f>
        <v>21</v>
      </c>
      <c r="X42" s="47">
        <f>ROUND(怪物基础!B$93*O42*$R42*$T42,0)</f>
        <v>1608</v>
      </c>
      <c r="Y42" s="47">
        <f>ROUND(怪物基础!C$93*P42*$R42*$T42,0)</f>
        <v>42</v>
      </c>
      <c r="Z42" s="47">
        <f>ROUND(怪物基础!D$93*Q42*$R42*$T42,0)</f>
        <v>359</v>
      </c>
      <c r="AA42" s="29">
        <f>VLOOKUP($S42,怪物说明!$D$10:$F$19,2,FALSE)</f>
        <v>2.5</v>
      </c>
      <c r="AB42" s="29">
        <f>VLOOKUP($S42,怪物说明!$D$10:$F$19,3,FALSE)</f>
        <v>3.5</v>
      </c>
      <c r="AC42" s="29">
        <v>1</v>
      </c>
      <c r="AD42" s="29">
        <v>2.5</v>
      </c>
      <c r="AE42" s="29">
        <v>0.4</v>
      </c>
      <c r="AF42" s="29">
        <v>0.7</v>
      </c>
      <c r="AG42" s="29">
        <v>0.5</v>
      </c>
      <c r="AH42" s="29">
        <v>1</v>
      </c>
      <c r="AI42" s="29">
        <v>0.01</v>
      </c>
      <c r="AJ42" s="29">
        <v>0.001</v>
      </c>
      <c r="AK42" s="29">
        <v>20</v>
      </c>
      <c r="AL42" s="29">
        <v>2</v>
      </c>
      <c r="AM42" s="55">
        <v>0</v>
      </c>
      <c r="AN42" s="29">
        <v>0</v>
      </c>
      <c r="AO42" s="55">
        <v>0</v>
      </c>
    </row>
    <row r="43" s="18" customFormat="1" ht="99" customHeight="1" spans="1:41">
      <c r="A43" s="17"/>
      <c r="B43" s="17"/>
      <c r="C43" s="17"/>
      <c r="D43" s="17"/>
      <c r="E43" s="29" t="s">
        <v>2975</v>
      </c>
      <c r="F43" s="30" t="s">
        <v>2976</v>
      </c>
      <c r="G43" s="29" t="s">
        <v>2783</v>
      </c>
      <c r="H43" s="29" t="s">
        <v>2783</v>
      </c>
      <c r="I43" s="29" t="s">
        <v>2935</v>
      </c>
      <c r="J43" s="29">
        <v>0</v>
      </c>
      <c r="K43" s="29">
        <v>0</v>
      </c>
      <c r="L43" s="29">
        <v>8</v>
      </c>
      <c r="M43" s="29">
        <v>8</v>
      </c>
      <c r="N43" s="29">
        <v>14</v>
      </c>
      <c r="O43" s="39">
        <f>L43/10*VLOOKUP(K43,怪物说明!$D$22:$Z$26,2,FALSE)</f>
        <v>0.8</v>
      </c>
      <c r="P43" s="39">
        <f>M43/10*VLOOKUP(K43,怪物说明!$D$22:$Z$26,3,FALSE)</f>
        <v>0.8</v>
      </c>
      <c r="Q43" s="39">
        <f>N43/10*VLOOKUP(K43,怪物说明!$D$22:$Z$26,4,FALSE)</f>
        <v>1.4</v>
      </c>
      <c r="R43" s="39">
        <v>1</v>
      </c>
      <c r="S43" s="29" t="s">
        <v>2709</v>
      </c>
      <c r="T43" s="47">
        <f>VLOOKUP(S43,怪物说明!$D$13:$G$19,4,FALSE)</f>
        <v>0.875</v>
      </c>
      <c r="U43" s="47">
        <f>ROUND(怪物基础!B$4*O43*$R43*$T43,0)</f>
        <v>316</v>
      </c>
      <c r="V43" s="47">
        <f>ROUND(怪物基础!C$4*P43*$R43*$T43,0)</f>
        <v>1</v>
      </c>
      <c r="W43" s="47">
        <f>ROUND(怪物基础!D$4*Q43*$R43*$T43,0)</f>
        <v>26</v>
      </c>
      <c r="X43" s="47">
        <f>ROUND(怪物基础!B$93*O43*$R43*$T43,0)</f>
        <v>1407</v>
      </c>
      <c r="Y43" s="47">
        <f>ROUND(怪物基础!C$93*P43*$R43*$T43,0)</f>
        <v>25</v>
      </c>
      <c r="Z43" s="47">
        <f>ROUND(怪物基础!D$93*Q43*$R43*$T43,0)</f>
        <v>440</v>
      </c>
      <c r="AA43" s="29">
        <f>VLOOKUP($S43,怪物说明!$D$10:$F$19,2,FALSE)</f>
        <v>3</v>
      </c>
      <c r="AB43" s="29">
        <f>VLOOKUP($S43,怪物说明!$D$10:$F$19,3,FALSE)</f>
        <v>4</v>
      </c>
      <c r="AC43" s="29">
        <v>1</v>
      </c>
      <c r="AD43" s="29">
        <v>2.5</v>
      </c>
      <c r="AE43" s="29">
        <v>0.4</v>
      </c>
      <c r="AF43" s="29">
        <v>0.7</v>
      </c>
      <c r="AG43" s="29">
        <v>0.5</v>
      </c>
      <c r="AH43" s="29">
        <v>1</v>
      </c>
      <c r="AI43" s="29">
        <v>0.01</v>
      </c>
      <c r="AJ43" s="29">
        <v>0.001</v>
      </c>
      <c r="AK43" s="29">
        <v>20</v>
      </c>
      <c r="AL43" s="29">
        <v>2</v>
      </c>
      <c r="AM43" s="55">
        <v>0</v>
      </c>
      <c r="AN43" s="29">
        <v>0</v>
      </c>
      <c r="AO43" s="55">
        <v>0</v>
      </c>
    </row>
    <row r="44" s="18" customFormat="1" ht="99" customHeight="1" spans="1:41">
      <c r="A44" s="17"/>
      <c r="B44" s="17"/>
      <c r="C44" s="17"/>
      <c r="D44" s="17"/>
      <c r="E44" s="29" t="s">
        <v>2977</v>
      </c>
      <c r="F44" s="30" t="s">
        <v>2978</v>
      </c>
      <c r="G44" s="29" t="s">
        <v>2773</v>
      </c>
      <c r="H44" s="29" t="s">
        <v>2773</v>
      </c>
      <c r="I44" s="29" t="s">
        <v>2920</v>
      </c>
      <c r="J44" s="29">
        <v>0</v>
      </c>
      <c r="K44" s="29">
        <v>0</v>
      </c>
      <c r="L44" s="29">
        <v>8</v>
      </c>
      <c r="M44" s="29">
        <v>9</v>
      </c>
      <c r="N44" s="29">
        <v>13</v>
      </c>
      <c r="O44" s="39">
        <f>L44/10*VLOOKUP(K44,怪物说明!$D$22:$Z$26,2,FALSE)</f>
        <v>0.8</v>
      </c>
      <c r="P44" s="39">
        <f>M44/10*VLOOKUP(K44,怪物说明!$D$22:$Z$26,3,FALSE)</f>
        <v>0.9</v>
      </c>
      <c r="Q44" s="39">
        <f>N44/10*VLOOKUP(K44,怪物说明!$D$22:$Z$26,4,FALSE)</f>
        <v>1.3</v>
      </c>
      <c r="R44" s="39">
        <v>1</v>
      </c>
      <c r="S44" s="47" t="s">
        <v>2708</v>
      </c>
      <c r="T44" s="47">
        <f>VLOOKUP(S44,怪物说明!$D$13:$G$19,4,FALSE)</f>
        <v>1</v>
      </c>
      <c r="U44" s="47">
        <f>ROUND(怪物基础!B$4*O44*$R44*$T44,0)</f>
        <v>361</v>
      </c>
      <c r="V44" s="47">
        <f>ROUND(怪物基础!C$4*P44*$R44*$T44,0)</f>
        <v>1</v>
      </c>
      <c r="W44" s="47">
        <f>ROUND(怪物基础!D$4*Q44*$R44*$T44,0)</f>
        <v>28</v>
      </c>
      <c r="X44" s="47">
        <f>ROUND(怪物基础!B$93*O44*$R44*$T44,0)</f>
        <v>1608</v>
      </c>
      <c r="Y44" s="47">
        <f>ROUND(怪物基础!C$93*P44*$R44*$T44,0)</f>
        <v>32</v>
      </c>
      <c r="Z44" s="47">
        <f>ROUND(怪物基础!D$93*Q44*$R44*$T44,0)</f>
        <v>467</v>
      </c>
      <c r="AA44" s="29">
        <f>VLOOKUP($S44,怪物说明!$D$10:$F$19,2,FALSE)</f>
        <v>2.5</v>
      </c>
      <c r="AB44" s="29">
        <f>VLOOKUP($S44,怪物说明!$D$10:$F$19,3,FALSE)</f>
        <v>3.5</v>
      </c>
      <c r="AC44" s="29">
        <v>1</v>
      </c>
      <c r="AD44" s="29">
        <v>2.5</v>
      </c>
      <c r="AE44" s="29">
        <v>0.4</v>
      </c>
      <c r="AF44" s="29">
        <v>0.7</v>
      </c>
      <c r="AG44" s="29">
        <v>0.5</v>
      </c>
      <c r="AH44" s="29">
        <v>1</v>
      </c>
      <c r="AI44" s="29">
        <v>0.01</v>
      </c>
      <c r="AJ44" s="29">
        <v>0.001</v>
      </c>
      <c r="AK44" s="29">
        <v>20</v>
      </c>
      <c r="AL44" s="29">
        <v>2</v>
      </c>
      <c r="AM44" s="55">
        <v>0</v>
      </c>
      <c r="AN44" s="29">
        <v>0</v>
      </c>
      <c r="AO44" s="55">
        <v>0</v>
      </c>
    </row>
    <row r="45" s="18" customFormat="1" ht="99" customHeight="1" spans="1:41">
      <c r="A45" s="17"/>
      <c r="B45" s="17"/>
      <c r="C45" s="17"/>
      <c r="D45" s="17"/>
      <c r="E45" s="29" t="s">
        <v>2979</v>
      </c>
      <c r="F45" s="30" t="s">
        <v>2980</v>
      </c>
      <c r="G45" s="29" t="s">
        <v>2774</v>
      </c>
      <c r="H45" s="29" t="s">
        <v>2774</v>
      </c>
      <c r="I45" s="29" t="s">
        <v>2935</v>
      </c>
      <c r="J45" s="29">
        <v>0</v>
      </c>
      <c r="K45" s="29">
        <v>0</v>
      </c>
      <c r="L45" s="29">
        <v>10</v>
      </c>
      <c r="M45" s="29">
        <v>6</v>
      </c>
      <c r="N45" s="29">
        <v>14</v>
      </c>
      <c r="O45" s="39">
        <f>L45/10*VLOOKUP(K45,怪物说明!$D$22:$Z$26,2,FALSE)</f>
        <v>1</v>
      </c>
      <c r="P45" s="39">
        <f>M45/10*VLOOKUP(K45,怪物说明!$D$22:$Z$26,3,FALSE)</f>
        <v>0.6</v>
      </c>
      <c r="Q45" s="39">
        <f>N45/10*VLOOKUP(K45,怪物说明!$D$22:$Z$26,4,FALSE)</f>
        <v>1.4</v>
      </c>
      <c r="R45" s="39">
        <v>1</v>
      </c>
      <c r="S45" s="47" t="s">
        <v>2711</v>
      </c>
      <c r="T45" s="47">
        <f>VLOOKUP(S45,怪物说明!$D$13:$G$19,4,FALSE)</f>
        <v>0.7</v>
      </c>
      <c r="U45" s="47">
        <f>ROUND(怪物基础!B$4*O45*$R45*$T45,0)</f>
        <v>316</v>
      </c>
      <c r="V45" s="47">
        <f>ROUND(怪物基础!C$4*P45*$R45*$T45,0)</f>
        <v>0</v>
      </c>
      <c r="W45" s="47">
        <f>ROUND(怪物基础!D$4*Q45*$R45*$T45,0)</f>
        <v>21</v>
      </c>
      <c r="X45" s="47">
        <f>ROUND(怪物基础!B$93*O45*$R45*$T45,0)</f>
        <v>1407</v>
      </c>
      <c r="Y45" s="47">
        <f>ROUND(怪物基础!C$93*P45*$R45*$T45,0)</f>
        <v>15</v>
      </c>
      <c r="Z45" s="47">
        <f>ROUND(怪物基础!D$93*Q45*$R45*$T45,0)</f>
        <v>352</v>
      </c>
      <c r="AA45" s="29">
        <f>VLOOKUP($S45,怪物说明!$D$10:$F$19,2,FALSE)</f>
        <v>4</v>
      </c>
      <c r="AB45" s="29">
        <f>VLOOKUP($S45,怪物说明!$D$10:$F$19,3,FALSE)</f>
        <v>5</v>
      </c>
      <c r="AC45" s="29">
        <v>1</v>
      </c>
      <c r="AD45" s="29">
        <v>2.5</v>
      </c>
      <c r="AE45" s="29">
        <v>0.4</v>
      </c>
      <c r="AF45" s="29">
        <v>0.7</v>
      </c>
      <c r="AG45" s="29">
        <v>0.5</v>
      </c>
      <c r="AH45" s="29">
        <v>1</v>
      </c>
      <c r="AI45" s="29">
        <v>0.01</v>
      </c>
      <c r="AJ45" s="29">
        <v>0.001</v>
      </c>
      <c r="AK45" s="29">
        <v>20</v>
      </c>
      <c r="AL45" s="29">
        <v>2</v>
      </c>
      <c r="AM45" s="55">
        <v>0</v>
      </c>
      <c r="AN45" s="29">
        <v>0</v>
      </c>
      <c r="AO45" s="55">
        <v>0</v>
      </c>
    </row>
    <row r="46" s="18" customFormat="1" ht="99" customHeight="1" spans="1:41">
      <c r="A46" s="17"/>
      <c r="B46" s="17"/>
      <c r="C46" s="17"/>
      <c r="D46" s="17"/>
      <c r="E46" s="29" t="s">
        <v>2981</v>
      </c>
      <c r="F46" s="26" t="s">
        <v>2830</v>
      </c>
      <c r="G46" s="29" t="s">
        <v>2784</v>
      </c>
      <c r="H46" s="29" t="s">
        <v>2784</v>
      </c>
      <c r="I46" s="29" t="s">
        <v>2935</v>
      </c>
      <c r="J46" s="29">
        <v>1</v>
      </c>
      <c r="K46" s="40">
        <v>1</v>
      </c>
      <c r="L46" s="29">
        <v>5</v>
      </c>
      <c r="M46" s="29">
        <v>15</v>
      </c>
      <c r="N46" s="29">
        <v>10</v>
      </c>
      <c r="O46" s="39">
        <f>L46/10*VLOOKUP(K46,怪物说明!$D$22:$Z$26,2,FALSE)</f>
        <v>1.22836289700329</v>
      </c>
      <c r="P46" s="39">
        <f>M46/10*VLOOKUP(K46,怪物说明!$D$22:$Z$26,3,FALSE)</f>
        <v>1.725</v>
      </c>
      <c r="Q46" s="39">
        <f>N46/10*VLOOKUP(K46,怪物说明!$D$22:$Z$26,4,FALSE)</f>
        <v>1.75</v>
      </c>
      <c r="R46" s="39">
        <v>1</v>
      </c>
      <c r="S46" s="47" t="s">
        <v>2711</v>
      </c>
      <c r="T46" s="47">
        <f>VLOOKUP(S46,怪物说明!$D$13:$G$19,4,FALSE)</f>
        <v>0.7</v>
      </c>
      <c r="U46" s="47">
        <f>ROUND(怪物基础!B$4*O46*$R46*$T46,0)</f>
        <v>388</v>
      </c>
      <c r="V46" s="47">
        <f>ROUND(怪物基础!C$4*P46*$R46*$T46,0)</f>
        <v>1</v>
      </c>
      <c r="W46" s="47">
        <f>ROUND(怪物基础!D$4*Q46*$R46*$T46,0)</f>
        <v>26</v>
      </c>
      <c r="X46" s="47">
        <f>ROUND(怪物基础!B$93*O46*$R46*$T46,0)</f>
        <v>1728</v>
      </c>
      <c r="Y46" s="47">
        <f>ROUND(怪物基础!C$93*P46*$R46*$T46,0)</f>
        <v>42</v>
      </c>
      <c r="Z46" s="47">
        <f>ROUND(怪物基础!D$93*Q46*$R46*$T46,0)</f>
        <v>440</v>
      </c>
      <c r="AA46" s="29">
        <f>VLOOKUP($S46,怪物说明!$D$10:$F$19,2,FALSE)</f>
        <v>4</v>
      </c>
      <c r="AB46" s="29">
        <f>VLOOKUP($S46,怪物说明!$D$10:$F$19,3,FALSE)</f>
        <v>5</v>
      </c>
      <c r="AC46" s="29">
        <v>0.5</v>
      </c>
      <c r="AD46" s="29">
        <v>2.5</v>
      </c>
      <c r="AE46" s="29">
        <v>0.3</v>
      </c>
      <c r="AF46" s="29">
        <v>0.6</v>
      </c>
      <c r="AG46" s="29">
        <v>0.5</v>
      </c>
      <c r="AH46" s="29">
        <v>1</v>
      </c>
      <c r="AI46" s="29">
        <v>0.01</v>
      </c>
      <c r="AJ46" s="29">
        <v>0.001</v>
      </c>
      <c r="AK46" s="29">
        <v>20</v>
      </c>
      <c r="AL46" s="29">
        <v>2</v>
      </c>
      <c r="AM46" s="55">
        <v>0</v>
      </c>
      <c r="AN46" s="29">
        <v>0</v>
      </c>
      <c r="AO46" s="55">
        <v>0</v>
      </c>
    </row>
    <row r="47" s="17" customFormat="1" ht="99" customHeight="1" spans="5:41">
      <c r="E47" s="31" t="s">
        <v>2982</v>
      </c>
      <c r="F47" s="26" t="s">
        <v>2831</v>
      </c>
      <c r="G47" s="31"/>
      <c r="H47" s="31"/>
      <c r="I47" s="29" t="s">
        <v>2917</v>
      </c>
      <c r="J47" s="29">
        <v>1</v>
      </c>
      <c r="K47" s="40">
        <v>1</v>
      </c>
      <c r="L47" s="29">
        <v>12</v>
      </c>
      <c r="M47" s="29">
        <v>10</v>
      </c>
      <c r="N47" s="29">
        <v>8</v>
      </c>
      <c r="O47" s="39">
        <f>L47/10*VLOOKUP(K47,怪物说明!$D$22:$Z$26,2,FALSE)</f>
        <v>2.94807095280789</v>
      </c>
      <c r="P47" s="39">
        <f>M47/10*VLOOKUP(K47,怪物说明!$D$22:$Z$26,3,FALSE)</f>
        <v>1.15</v>
      </c>
      <c r="Q47" s="39">
        <f>N47/10*VLOOKUP(K47,怪物说明!$D$22:$Z$26,4,FALSE)</f>
        <v>1.4</v>
      </c>
      <c r="R47" s="39">
        <v>1</v>
      </c>
      <c r="S47" s="47" t="s">
        <v>2708</v>
      </c>
      <c r="T47" s="47">
        <f>VLOOKUP(S47,怪物说明!$D$13:$G$19,4,FALSE)</f>
        <v>1</v>
      </c>
      <c r="U47" s="47">
        <f>ROUND(怪物基础!B$4*O47*$R47*$T47,0)</f>
        <v>1330</v>
      </c>
      <c r="V47" s="47">
        <f>ROUND(怪物基础!C$4*P47*$R47*$T47,0)</f>
        <v>1</v>
      </c>
      <c r="W47" s="47">
        <f>ROUND(怪物基础!D$4*Q47*$R47*$T47,0)</f>
        <v>30</v>
      </c>
      <c r="X47" s="47">
        <f>ROUND(怪物基础!B$93*O47*$R47*$T47,0)</f>
        <v>5926</v>
      </c>
      <c r="Y47" s="47">
        <f>ROUND(怪物基础!C$93*P47*$R47*$T47,0)</f>
        <v>40</v>
      </c>
      <c r="Z47" s="47">
        <f>ROUND(怪物基础!D$93*Q47*$R47*$T47,0)</f>
        <v>503</v>
      </c>
      <c r="AA47" s="29">
        <f>VLOOKUP($S47,怪物说明!$D$10:$F$19,2,FALSE)</f>
        <v>2.5</v>
      </c>
      <c r="AB47" s="29">
        <f>VLOOKUP($S47,怪物说明!$D$10:$F$19,3,FALSE)</f>
        <v>3.5</v>
      </c>
      <c r="AC47" s="29">
        <v>0.9</v>
      </c>
      <c r="AD47" s="29">
        <v>2.5</v>
      </c>
      <c r="AE47" s="29">
        <v>0.4</v>
      </c>
      <c r="AF47" s="29">
        <v>0.7</v>
      </c>
      <c r="AG47" s="29">
        <v>0.5</v>
      </c>
      <c r="AH47" s="29">
        <v>2</v>
      </c>
      <c r="AI47" s="29">
        <v>0.01</v>
      </c>
      <c r="AJ47" s="29">
        <v>0.001</v>
      </c>
      <c r="AK47" s="29">
        <v>20</v>
      </c>
      <c r="AL47" s="29">
        <v>2</v>
      </c>
      <c r="AM47" s="55">
        <v>0</v>
      </c>
      <c r="AN47" s="29">
        <v>0</v>
      </c>
      <c r="AO47" s="55">
        <v>0</v>
      </c>
    </row>
    <row r="48" s="18" customFormat="1" ht="99" customHeight="1" spans="1:41">
      <c r="A48" s="17"/>
      <c r="B48" s="17"/>
      <c r="C48" s="17"/>
      <c r="D48" s="17"/>
      <c r="E48" s="29" t="s">
        <v>2983</v>
      </c>
      <c r="F48" s="34" t="s">
        <v>2832</v>
      </c>
      <c r="G48" s="29" t="s">
        <v>2780</v>
      </c>
      <c r="H48" s="29" t="s">
        <v>2780</v>
      </c>
      <c r="I48" s="29" t="s">
        <v>2917</v>
      </c>
      <c r="J48" s="29">
        <v>1</v>
      </c>
      <c r="K48" s="43">
        <v>3</v>
      </c>
      <c r="L48" s="29">
        <v>8</v>
      </c>
      <c r="M48" s="29">
        <v>10</v>
      </c>
      <c r="N48" s="29">
        <v>12</v>
      </c>
      <c r="O48" s="39">
        <f>L48/10*VLOOKUP(K48,怪物说明!$D$22:$Z$26,2,FALSE)</f>
        <v>10.2877533571857</v>
      </c>
      <c r="P48" s="39">
        <f>M48/10*VLOOKUP(K48,怪物说明!$D$22:$Z$26,3,FALSE)</f>
        <v>1.45</v>
      </c>
      <c r="Q48" s="39">
        <f>N48/10*VLOOKUP(K48,怪物说明!$D$22:$Z$26,4,FALSE)</f>
        <v>3.9</v>
      </c>
      <c r="R48" s="39">
        <v>1</v>
      </c>
      <c r="S48" s="29" t="s">
        <v>2710</v>
      </c>
      <c r="T48" s="47">
        <f>VLOOKUP(S48,怪物说明!$D$13:$G$19,4,FALSE)</f>
        <v>0.777777777777778</v>
      </c>
      <c r="U48" s="47">
        <f>ROUND(怪物基础!B$4*O48*$R48*$T48,0)</f>
        <v>3609</v>
      </c>
      <c r="V48" s="47">
        <f>ROUND(怪物基础!C$4*P48*$R48*$T48,0)</f>
        <v>1</v>
      </c>
      <c r="W48" s="47">
        <f>ROUND(怪物基础!D$4*Q48*$R48*$T48,0)</f>
        <v>65</v>
      </c>
      <c r="X48" s="47">
        <f>ROUND(怪物基础!B$93*O48*$R48*$T48,0)</f>
        <v>16083</v>
      </c>
      <c r="Y48" s="47">
        <f>ROUND(怪物基础!C$93*P48*$R48*$T48,0)</f>
        <v>39</v>
      </c>
      <c r="Z48" s="47">
        <f>ROUND(怪物基础!D$93*Q48*$R48*$T48,0)</f>
        <v>1089</v>
      </c>
      <c r="AA48" s="29">
        <f>VLOOKUP($S48,怪物说明!$D$10:$F$19,2,FALSE)</f>
        <v>3.5</v>
      </c>
      <c r="AB48" s="29">
        <f>VLOOKUP($S48,怪物说明!$D$10:$F$19,3,FALSE)</f>
        <v>4.5</v>
      </c>
      <c r="AC48" s="29">
        <v>1</v>
      </c>
      <c r="AD48" s="29">
        <v>2.5</v>
      </c>
      <c r="AE48" s="29">
        <v>0.4</v>
      </c>
      <c r="AF48" s="29">
        <v>0.7</v>
      </c>
      <c r="AG48" s="29">
        <v>0.5</v>
      </c>
      <c r="AH48" s="29">
        <v>1</v>
      </c>
      <c r="AI48" s="29">
        <v>0.01</v>
      </c>
      <c r="AJ48" s="29">
        <v>0.001</v>
      </c>
      <c r="AK48" s="29">
        <v>20</v>
      </c>
      <c r="AL48" s="29">
        <v>2</v>
      </c>
      <c r="AM48" s="55">
        <v>0</v>
      </c>
      <c r="AN48" s="29">
        <v>0</v>
      </c>
      <c r="AO48" s="55">
        <v>0</v>
      </c>
    </row>
    <row r="49" s="17" customFormat="1" ht="99" customHeight="1" spans="5:41">
      <c r="E49" s="31"/>
      <c r="F49" s="34" t="s">
        <v>2833</v>
      </c>
      <c r="G49" s="31"/>
      <c r="H49" s="31"/>
      <c r="I49" s="29" t="s">
        <v>2935</v>
      </c>
      <c r="J49" s="29">
        <v>1</v>
      </c>
      <c r="K49" s="43">
        <v>3</v>
      </c>
      <c r="L49" s="29">
        <v>8</v>
      </c>
      <c r="M49" s="29">
        <v>8</v>
      </c>
      <c r="N49" s="29">
        <v>14</v>
      </c>
      <c r="O49" s="39">
        <f>L49/10*VLOOKUP(K49,怪物说明!$D$22:$Z$26,2,FALSE)</f>
        <v>10.2877533571857</v>
      </c>
      <c r="P49" s="39">
        <f>M49/10*VLOOKUP(K49,怪物说明!$D$22:$Z$26,3,FALSE)</f>
        <v>1.16</v>
      </c>
      <c r="Q49" s="39">
        <f>N49/10*VLOOKUP(K49,怪物说明!$D$22:$Z$26,4,FALSE)</f>
        <v>4.55</v>
      </c>
      <c r="R49" s="39">
        <v>1</v>
      </c>
      <c r="S49" s="29" t="s">
        <v>2710</v>
      </c>
      <c r="T49" s="47">
        <f>VLOOKUP(S49,怪物说明!$D$13:$G$19,4,FALSE)</f>
        <v>0.777777777777778</v>
      </c>
      <c r="U49" s="47">
        <f>ROUND(怪物基础!B$4*O49*$R49*$T49,0)</f>
        <v>3609</v>
      </c>
      <c r="V49" s="47">
        <f>ROUND(怪物基础!C$4*P49*$R49*$T49,0)</f>
        <v>1</v>
      </c>
      <c r="W49" s="47">
        <f>ROUND(怪物基础!D$4*Q49*$R49*$T49,0)</f>
        <v>76</v>
      </c>
      <c r="X49" s="47">
        <f>ROUND(怪物基础!B$93*O49*$R49*$T49,0)</f>
        <v>16083</v>
      </c>
      <c r="Y49" s="47">
        <f>ROUND(怪物基础!C$93*P49*$R49*$T49,0)</f>
        <v>32</v>
      </c>
      <c r="Z49" s="47">
        <f>ROUND(怪物基础!D$93*Q49*$R49*$T49,0)</f>
        <v>1270</v>
      </c>
      <c r="AA49" s="29">
        <f>VLOOKUP($S49,怪物说明!$D$10:$F$19,2,FALSE)</f>
        <v>3.5</v>
      </c>
      <c r="AB49" s="29">
        <f>VLOOKUP($S49,怪物说明!$D$10:$F$19,3,FALSE)</f>
        <v>4.5</v>
      </c>
      <c r="AC49" s="29">
        <v>1</v>
      </c>
      <c r="AD49" s="29">
        <v>2.5</v>
      </c>
      <c r="AE49" s="29">
        <v>0.4</v>
      </c>
      <c r="AF49" s="29">
        <v>0.7</v>
      </c>
      <c r="AG49" s="29">
        <v>0.5</v>
      </c>
      <c r="AH49" s="29">
        <v>1</v>
      </c>
      <c r="AI49" s="29">
        <v>0.01</v>
      </c>
      <c r="AJ49" s="29">
        <v>0.001</v>
      </c>
      <c r="AK49" s="29">
        <v>20</v>
      </c>
      <c r="AL49" s="29">
        <v>2</v>
      </c>
      <c r="AM49" s="55">
        <v>0</v>
      </c>
      <c r="AN49" s="29">
        <v>0</v>
      </c>
      <c r="AO49" s="55">
        <v>0</v>
      </c>
    </row>
    <row r="50" s="17" customFormat="1" ht="99" customHeight="1" spans="5:41">
      <c r="E50" s="31"/>
      <c r="F50" s="34" t="s">
        <v>2835</v>
      </c>
      <c r="G50" s="31"/>
      <c r="H50" s="31"/>
      <c r="I50" s="29" t="s">
        <v>2917</v>
      </c>
      <c r="J50" s="29">
        <v>1</v>
      </c>
      <c r="K50" s="43">
        <v>3</v>
      </c>
      <c r="L50" s="29">
        <v>13</v>
      </c>
      <c r="M50" s="29">
        <v>10</v>
      </c>
      <c r="N50" s="29">
        <v>7</v>
      </c>
      <c r="O50" s="39">
        <f>L50/10*VLOOKUP(K50,怪物说明!$D$22:$Z$26,2,FALSE)</f>
        <v>16.7175992054268</v>
      </c>
      <c r="P50" s="39">
        <f>M50/10*VLOOKUP(K50,怪物说明!$D$22:$Z$26,3,FALSE)</f>
        <v>1.45</v>
      </c>
      <c r="Q50" s="39">
        <f>N50/10*VLOOKUP(K50,怪物说明!$D$22:$Z$26,4,FALSE)</f>
        <v>2.275</v>
      </c>
      <c r="R50" s="39">
        <v>1</v>
      </c>
      <c r="S50" s="47" t="s">
        <v>2709</v>
      </c>
      <c r="T50" s="47">
        <f>VLOOKUP(S50,怪物说明!$D$13:$G$19,4,FALSE)</f>
        <v>0.875</v>
      </c>
      <c r="U50" s="47">
        <f>ROUND(怪物基础!B$4*O50*$R50*$T50,0)</f>
        <v>6597</v>
      </c>
      <c r="V50" s="47">
        <f>ROUND(怪物基础!C$4*P50*$R50*$T50,0)</f>
        <v>1</v>
      </c>
      <c r="W50" s="47">
        <f>ROUND(怪物基础!D$4*Q50*$R50*$T50,0)</f>
        <v>43</v>
      </c>
      <c r="X50" s="47">
        <f>ROUND(怪物基础!B$93*O50*$R50*$T50,0)</f>
        <v>29402</v>
      </c>
      <c r="Y50" s="47">
        <f>ROUND(怪物基础!C$93*P50*$R50*$T50,0)</f>
        <v>44</v>
      </c>
      <c r="Z50" s="47">
        <f>ROUND(怪物基础!D$93*Q50*$R50*$T50,0)</f>
        <v>715</v>
      </c>
      <c r="AA50" s="29">
        <f>VLOOKUP($S50,怪物说明!$D$10:$F$19,2,FALSE)</f>
        <v>3</v>
      </c>
      <c r="AB50" s="29">
        <f>VLOOKUP($S50,怪物说明!$D$10:$F$19,3,FALSE)</f>
        <v>4</v>
      </c>
      <c r="AC50" s="29">
        <v>1</v>
      </c>
      <c r="AD50" s="29">
        <v>2.5</v>
      </c>
      <c r="AE50" s="29">
        <v>0.4</v>
      </c>
      <c r="AF50" s="29">
        <v>0.7</v>
      </c>
      <c r="AG50" s="29">
        <v>0.5</v>
      </c>
      <c r="AH50" s="29">
        <v>1</v>
      </c>
      <c r="AI50" s="29">
        <v>0.01</v>
      </c>
      <c r="AJ50" s="29">
        <v>0.001</v>
      </c>
      <c r="AK50" s="29">
        <v>20</v>
      </c>
      <c r="AL50" s="29">
        <v>2</v>
      </c>
      <c r="AM50" s="55">
        <v>0</v>
      </c>
      <c r="AN50" s="29">
        <v>0</v>
      </c>
      <c r="AO50" s="55">
        <v>0</v>
      </c>
    </row>
    <row r="51" s="17" customFormat="1" ht="99" customHeight="1" spans="5:41">
      <c r="E51" s="29" t="s">
        <v>2984</v>
      </c>
      <c r="F51" s="33" t="s">
        <v>2836</v>
      </c>
      <c r="G51" s="29" t="s">
        <v>2745</v>
      </c>
      <c r="H51" s="29" t="s">
        <v>2745</v>
      </c>
      <c r="I51" s="29" t="s">
        <v>2935</v>
      </c>
      <c r="J51" s="29">
        <v>1</v>
      </c>
      <c r="K51" s="42">
        <v>2</v>
      </c>
      <c r="L51" s="29">
        <v>8</v>
      </c>
      <c r="M51" s="29">
        <v>9</v>
      </c>
      <c r="N51" s="29">
        <v>13</v>
      </c>
      <c r="O51" s="39">
        <f>L51/10*VLOOKUP(K51,怪物说明!$D$22:$Z$26,2,FALSE)</f>
        <v>4.92006989706873</v>
      </c>
      <c r="P51" s="39">
        <f>M51/10*VLOOKUP(K51,怪物说明!$D$22:$Z$26,3,FALSE)</f>
        <v>1.17</v>
      </c>
      <c r="Q51" s="39">
        <f>N51/10*VLOOKUP(K51,怪物说明!$D$22:$Z$26,4,FALSE)</f>
        <v>3.25</v>
      </c>
      <c r="R51" s="39">
        <v>1</v>
      </c>
      <c r="S51" s="47" t="s">
        <v>2711</v>
      </c>
      <c r="T51" s="47">
        <f>VLOOKUP(S51,怪物说明!$D$13:$G$19,4,FALSE)</f>
        <v>0.7</v>
      </c>
      <c r="U51" s="47">
        <f>ROUND(怪物基础!B$4*O51*$R51*$T51,0)</f>
        <v>1553</v>
      </c>
      <c r="V51" s="47">
        <f>ROUND(怪物基础!C$4*P51*$R51*$T51,0)</f>
        <v>1</v>
      </c>
      <c r="W51" s="47">
        <f>ROUND(怪物基础!D$4*Q51*$R51*$T51,0)</f>
        <v>49</v>
      </c>
      <c r="X51" s="47">
        <f>ROUND(怪物基础!B$93*O51*$R51*$T51,0)</f>
        <v>6923</v>
      </c>
      <c r="Y51" s="47">
        <f>ROUND(怪物基础!C$93*P51*$R51*$T51,0)</f>
        <v>29</v>
      </c>
      <c r="Z51" s="47">
        <f>ROUND(怪物基础!D$93*Q51*$R51*$T51,0)</f>
        <v>817</v>
      </c>
      <c r="AA51" s="29">
        <f>VLOOKUP($S51,怪物说明!$D$10:$F$19,2,FALSE)</f>
        <v>4</v>
      </c>
      <c r="AB51" s="29">
        <f>VLOOKUP($S51,怪物说明!$D$10:$F$19,3,FALSE)</f>
        <v>5</v>
      </c>
      <c r="AC51" s="29">
        <v>0.8</v>
      </c>
      <c r="AD51" s="29">
        <v>2.5</v>
      </c>
      <c r="AE51" s="29">
        <v>0.4</v>
      </c>
      <c r="AF51" s="29">
        <v>0.7</v>
      </c>
      <c r="AG51" s="29">
        <v>0.5</v>
      </c>
      <c r="AH51" s="29">
        <v>1</v>
      </c>
      <c r="AI51" s="29">
        <v>0.01</v>
      </c>
      <c r="AJ51" s="29">
        <v>0.001</v>
      </c>
      <c r="AK51" s="29">
        <v>20</v>
      </c>
      <c r="AL51" s="29">
        <v>2</v>
      </c>
      <c r="AM51" s="55">
        <v>0</v>
      </c>
      <c r="AN51" s="29">
        <v>0</v>
      </c>
      <c r="AO51" s="55">
        <v>0</v>
      </c>
    </row>
    <row r="52" s="18" customFormat="1" ht="99" customHeight="1" spans="1:41">
      <c r="A52" s="17"/>
      <c r="B52" s="17"/>
      <c r="C52" s="17"/>
      <c r="D52" s="17"/>
      <c r="E52" s="29" t="s">
        <v>2985</v>
      </c>
      <c r="F52" s="33" t="s">
        <v>2834</v>
      </c>
      <c r="G52" s="29" t="s">
        <v>2781</v>
      </c>
      <c r="H52" s="29" t="s">
        <v>2781</v>
      </c>
      <c r="I52" s="29" t="s">
        <v>2917</v>
      </c>
      <c r="J52" s="29">
        <v>1</v>
      </c>
      <c r="K52" s="42">
        <v>2</v>
      </c>
      <c r="L52" s="29">
        <v>14</v>
      </c>
      <c r="M52" s="29">
        <v>10</v>
      </c>
      <c r="N52" s="29">
        <v>6</v>
      </c>
      <c r="O52" s="39">
        <f>L52/10*VLOOKUP(K52,怪物说明!$D$22:$Z$26,2,FALSE)</f>
        <v>8.61012231987027</v>
      </c>
      <c r="P52" s="39">
        <f>M52/10*VLOOKUP(K52,怪物说明!$D$22:$Z$26,3,FALSE)</f>
        <v>1.3</v>
      </c>
      <c r="Q52" s="39">
        <f>N52/10*VLOOKUP(K52,怪物说明!$D$22:$Z$26,4,FALSE)</f>
        <v>1.5</v>
      </c>
      <c r="R52" s="39">
        <v>1</v>
      </c>
      <c r="S52" s="29" t="s">
        <v>2709</v>
      </c>
      <c r="T52" s="47">
        <f>VLOOKUP(S52,怪物说明!$D$13:$G$19,4,FALSE)</f>
        <v>0.875</v>
      </c>
      <c r="U52" s="47">
        <f>ROUND(怪物基础!B$4*O52*$R52*$T52,0)</f>
        <v>3398</v>
      </c>
      <c r="V52" s="47">
        <f>ROUND(怪物基础!C$4*P52*$R52*$T52,0)</f>
        <v>1</v>
      </c>
      <c r="W52" s="47">
        <f>ROUND(怪物基础!D$4*Q52*$R52*$T52,0)</f>
        <v>28</v>
      </c>
      <c r="X52" s="47">
        <f>ROUND(怪物基础!B$93*O52*$R52*$T52,0)</f>
        <v>15143</v>
      </c>
      <c r="Y52" s="47">
        <f>ROUND(怪物基础!C$93*P52*$R52*$T52,0)</f>
        <v>40</v>
      </c>
      <c r="Z52" s="47">
        <f>ROUND(怪物基础!D$93*Q52*$R52*$T52,0)</f>
        <v>471</v>
      </c>
      <c r="AA52" s="29">
        <f>VLOOKUP($S52,怪物说明!$D$10:$F$19,2,FALSE)</f>
        <v>3</v>
      </c>
      <c r="AB52" s="29">
        <f>VLOOKUP($S52,怪物说明!$D$10:$F$19,3,FALSE)</f>
        <v>4</v>
      </c>
      <c r="AC52" s="29">
        <v>1</v>
      </c>
      <c r="AD52" s="29">
        <v>2.5</v>
      </c>
      <c r="AE52" s="29">
        <v>0.4</v>
      </c>
      <c r="AF52" s="29">
        <v>0.7</v>
      </c>
      <c r="AG52" s="29">
        <v>0.3</v>
      </c>
      <c r="AH52" s="29">
        <v>1</v>
      </c>
      <c r="AI52" s="29">
        <v>0.01</v>
      </c>
      <c r="AJ52" s="29">
        <v>0.001</v>
      </c>
      <c r="AK52" s="29">
        <v>20</v>
      </c>
      <c r="AL52" s="29">
        <v>2</v>
      </c>
      <c r="AM52" s="55">
        <v>1</v>
      </c>
      <c r="AN52" s="40" t="s">
        <v>2830</v>
      </c>
      <c r="AO52" s="55">
        <v>1</v>
      </c>
    </row>
    <row r="53" s="18" customFormat="1" ht="99" customHeight="1" spans="1:41">
      <c r="A53" s="17"/>
      <c r="B53" s="17"/>
      <c r="C53" s="17"/>
      <c r="D53" s="17"/>
      <c r="E53" s="29" t="s">
        <v>2986</v>
      </c>
      <c r="F53" s="35" t="s">
        <v>2837</v>
      </c>
      <c r="G53" s="29" t="s">
        <v>2786</v>
      </c>
      <c r="H53" s="29" t="s">
        <v>2786</v>
      </c>
      <c r="I53" s="29" t="s">
        <v>2917</v>
      </c>
      <c r="J53" s="29">
        <v>2</v>
      </c>
      <c r="K53" s="44">
        <v>4</v>
      </c>
      <c r="L53" s="29">
        <v>13</v>
      </c>
      <c r="M53" s="29">
        <v>10</v>
      </c>
      <c r="N53" s="29">
        <v>7</v>
      </c>
      <c r="O53" s="39">
        <f>L53/10*VLOOKUP(K53,怪物说明!$D$22:$Z$26,2,FALSE)</f>
        <v>30.1162844705213</v>
      </c>
      <c r="P53" s="39">
        <f>M53/10*VLOOKUP(K53,怪物说明!$D$22:$Z$26,3,FALSE)</f>
        <v>1.6</v>
      </c>
      <c r="Q53" s="39">
        <f>N53/10*VLOOKUP(K53,怪物说明!$D$22:$Z$26,4,FALSE)</f>
        <v>2.8</v>
      </c>
      <c r="R53" s="39">
        <v>1</v>
      </c>
      <c r="S53" s="29" t="s">
        <v>2710</v>
      </c>
      <c r="T53" s="47">
        <f>VLOOKUP(S53,怪物说明!$D$13:$G$19,4,FALSE)</f>
        <v>0.777777777777778</v>
      </c>
      <c r="U53" s="47">
        <f>ROUND(怪物基础!B$4*O53*$R53*$T53,0)</f>
        <v>10564</v>
      </c>
      <c r="V53" s="47">
        <f>ROUND(怪物基础!C$4*P53*$R53*$T53,0)</f>
        <v>1</v>
      </c>
      <c r="W53" s="47">
        <f>ROUND(怪物基础!D$4*Q53*$R53*$T53,0)</f>
        <v>47</v>
      </c>
      <c r="X53" s="47">
        <f>ROUND(怪物基础!B$93*O53*$R53*$T53,0)</f>
        <v>47082</v>
      </c>
      <c r="Y53" s="47">
        <f>ROUND(怪物基础!C$93*P53*$R53*$T53,0)</f>
        <v>44</v>
      </c>
      <c r="Z53" s="47">
        <f>ROUND(怪物基础!D$93*Q53*$R53*$T53,0)</f>
        <v>782</v>
      </c>
      <c r="AA53" s="29">
        <f>VLOOKUP($S53,怪物说明!$D$10:$F$19,2,FALSE)</f>
        <v>3.5</v>
      </c>
      <c r="AB53" s="29">
        <f>VLOOKUP($S53,怪物说明!$D$10:$F$19,3,FALSE)</f>
        <v>4.5</v>
      </c>
      <c r="AC53" s="29">
        <v>1.5</v>
      </c>
      <c r="AD53" s="29">
        <v>2.5</v>
      </c>
      <c r="AE53" s="29">
        <v>1</v>
      </c>
      <c r="AF53" s="29">
        <v>1.3</v>
      </c>
      <c r="AG53" s="29">
        <v>0.1</v>
      </c>
      <c r="AH53" s="29">
        <v>1</v>
      </c>
      <c r="AI53" s="29">
        <v>0.01</v>
      </c>
      <c r="AJ53" s="29">
        <v>0.001</v>
      </c>
      <c r="AK53" s="29">
        <v>20</v>
      </c>
      <c r="AL53" s="29">
        <v>2</v>
      </c>
      <c r="AM53" s="55">
        <v>0</v>
      </c>
      <c r="AN53" s="29">
        <v>0</v>
      </c>
      <c r="AO53" s="55">
        <v>0</v>
      </c>
    </row>
    <row r="54" s="18" customFormat="1" ht="99" customHeight="1" spans="1:41">
      <c r="A54" s="17"/>
      <c r="B54" s="17"/>
      <c r="C54" s="17"/>
      <c r="D54" s="17"/>
      <c r="E54" s="29" t="s">
        <v>2987</v>
      </c>
      <c r="F54" s="35" t="s">
        <v>2838</v>
      </c>
      <c r="G54" s="29" t="s">
        <v>2789</v>
      </c>
      <c r="H54" s="29" t="s">
        <v>2789</v>
      </c>
      <c r="I54" s="29" t="s">
        <v>2917</v>
      </c>
      <c r="J54" s="29">
        <v>2</v>
      </c>
      <c r="K54" s="44">
        <v>4</v>
      </c>
      <c r="L54" s="29">
        <v>8</v>
      </c>
      <c r="M54" s="29">
        <v>12</v>
      </c>
      <c r="N54" s="29">
        <v>10</v>
      </c>
      <c r="O54" s="39">
        <f>L54/10*VLOOKUP(K54,怪物说明!$D$22:$Z$26,2,FALSE)</f>
        <v>18.5330981357054</v>
      </c>
      <c r="P54" s="39">
        <f>M54/10*VLOOKUP(K54,怪物说明!$D$22:$Z$26,3,FALSE)</f>
        <v>1.92</v>
      </c>
      <c r="Q54" s="39">
        <f>N54/10*VLOOKUP(K54,怪物说明!$D$22:$Z$26,4,FALSE)</f>
        <v>4</v>
      </c>
      <c r="R54" s="39">
        <v>1</v>
      </c>
      <c r="S54" s="29" t="s">
        <v>2710</v>
      </c>
      <c r="T54" s="47">
        <f>VLOOKUP(S54,怪物说明!$D$13:$G$19,4,FALSE)</f>
        <v>0.777777777777778</v>
      </c>
      <c r="U54" s="47">
        <f>ROUND(怪物基础!B$4*O54*$R54*$T54,0)</f>
        <v>6501</v>
      </c>
      <c r="V54" s="47">
        <f>ROUND(怪物基础!C$4*P54*$R54*$T54,0)</f>
        <v>1</v>
      </c>
      <c r="W54" s="47">
        <f>ROUND(怪物基础!D$4*Q54*$R54*$T54,0)</f>
        <v>67</v>
      </c>
      <c r="X54" s="47">
        <f>ROUND(怪物基础!B$93*O54*$R54*$T54,0)</f>
        <v>28973</v>
      </c>
      <c r="Y54" s="47">
        <f>ROUND(怪物基础!C$93*P54*$R54*$T54,0)</f>
        <v>52</v>
      </c>
      <c r="Z54" s="47">
        <f>ROUND(怪物基础!D$93*Q54*$R54*$T54,0)</f>
        <v>1117</v>
      </c>
      <c r="AA54" s="29">
        <f>VLOOKUP($S54,怪物说明!$D$10:$F$19,2,FALSE)</f>
        <v>3.5</v>
      </c>
      <c r="AB54" s="29">
        <f>VLOOKUP($S54,怪物说明!$D$10:$F$19,3,FALSE)</f>
        <v>4.5</v>
      </c>
      <c r="AC54" s="29">
        <v>1.5</v>
      </c>
      <c r="AD54" s="29">
        <v>3</v>
      </c>
      <c r="AE54" s="29">
        <v>1</v>
      </c>
      <c r="AF54" s="29">
        <v>1.3</v>
      </c>
      <c r="AG54" s="29">
        <v>0.1</v>
      </c>
      <c r="AH54" s="29">
        <v>1</v>
      </c>
      <c r="AI54" s="29">
        <v>0.01</v>
      </c>
      <c r="AJ54" s="29">
        <v>0.001</v>
      </c>
      <c r="AK54" s="29">
        <v>20</v>
      </c>
      <c r="AL54" s="29">
        <v>2</v>
      </c>
      <c r="AM54" s="55">
        <v>0</v>
      </c>
      <c r="AN54" s="29">
        <v>0</v>
      </c>
      <c r="AO54" s="55">
        <v>0</v>
      </c>
    </row>
    <row r="55" s="19" customFormat="1" ht="16.5" spans="1:41">
      <c r="A55" s="16"/>
      <c r="B55" s="16"/>
      <c r="C55" s="16"/>
      <c r="D55" s="16"/>
      <c r="E55" s="32"/>
      <c r="F55" s="28"/>
      <c r="G55" s="32"/>
      <c r="H55" s="32"/>
      <c r="I55" s="32"/>
      <c r="J55" s="32"/>
      <c r="K55" s="32"/>
      <c r="L55" s="32"/>
      <c r="M55" s="32"/>
      <c r="N55" s="32"/>
      <c r="O55" s="41"/>
      <c r="P55" s="41"/>
      <c r="Q55" s="41"/>
      <c r="R55" s="41"/>
      <c r="S55" s="32"/>
      <c r="T55" s="48"/>
      <c r="U55" s="48"/>
      <c r="V55" s="48"/>
      <c r="W55" s="48"/>
      <c r="X55" s="48"/>
      <c r="Y55" s="48"/>
      <c r="Z55" s="48"/>
      <c r="AA55" s="32"/>
      <c r="AB55" s="32"/>
      <c r="AC55" s="32"/>
      <c r="AD55" s="32"/>
      <c r="AE55" s="32"/>
      <c r="AF55" s="32"/>
      <c r="AG55" s="32"/>
      <c r="AH55" s="32"/>
      <c r="AI55" s="32"/>
      <c r="AJ55" s="32"/>
      <c r="AK55" s="32"/>
      <c r="AL55" s="32"/>
      <c r="AM55" s="56"/>
      <c r="AN55" s="32"/>
      <c r="AO55" s="56"/>
    </row>
    <row r="56" s="18" customFormat="1" ht="99" customHeight="1" spans="1:41">
      <c r="A56" s="17"/>
      <c r="B56" s="17"/>
      <c r="C56" s="17"/>
      <c r="D56" s="17"/>
      <c r="E56" s="29" t="s">
        <v>2988</v>
      </c>
      <c r="F56" s="35" t="s">
        <v>2848</v>
      </c>
      <c r="G56" s="29" t="s">
        <v>2754</v>
      </c>
      <c r="H56" s="29" t="s">
        <v>2754</v>
      </c>
      <c r="I56" s="29" t="s">
        <v>2942</v>
      </c>
      <c r="J56" s="29">
        <v>2</v>
      </c>
      <c r="K56" s="44">
        <v>4</v>
      </c>
      <c r="L56" s="29">
        <v>12</v>
      </c>
      <c r="M56" s="29">
        <v>10</v>
      </c>
      <c r="N56" s="29">
        <v>8</v>
      </c>
      <c r="O56" s="39">
        <f>L56/10*VLOOKUP(K56,怪物说明!$D$22:$Z$26,2,FALSE)</f>
        <v>27.7996472035581</v>
      </c>
      <c r="P56" s="39">
        <f>M56/10*VLOOKUP(K56,怪物说明!$D$22:$Z$26,3,FALSE)</f>
        <v>1.6</v>
      </c>
      <c r="Q56" s="39">
        <f>N56/10*VLOOKUP(K56,怪物说明!$D$22:$Z$26,4,FALSE)</f>
        <v>3.2</v>
      </c>
      <c r="R56" s="39">
        <v>1</v>
      </c>
      <c r="S56" s="29" t="s">
        <v>2710</v>
      </c>
      <c r="T56" s="47">
        <f>VLOOKUP(S56,怪物说明!$D$13:$G$19,4,FALSE)</f>
        <v>0.777777777777778</v>
      </c>
      <c r="U56" s="47">
        <f>ROUND(怪物基础!B$4*O56*$R56*$T56,0)</f>
        <v>9751</v>
      </c>
      <c r="V56" s="47">
        <f>ROUND(怪物基础!C$4*P56*$R56*$T56,0)</f>
        <v>1</v>
      </c>
      <c r="W56" s="47">
        <f>ROUND(怪物基础!D$4*Q56*$R56*$T56,0)</f>
        <v>53</v>
      </c>
      <c r="X56" s="47">
        <f>ROUND(怪物基础!B$93*O56*$R56*$T56,0)</f>
        <v>43460</v>
      </c>
      <c r="Y56" s="47">
        <f>ROUND(怪物基础!C$93*P56*$R56*$T56,0)</f>
        <v>44</v>
      </c>
      <c r="Z56" s="47">
        <f>ROUND(怪物基础!D$93*Q56*$R56*$T56,0)</f>
        <v>894</v>
      </c>
      <c r="AA56" s="29">
        <f>VLOOKUP($S56,怪物说明!$D$10:$F$19,2,FALSE)</f>
        <v>3.5</v>
      </c>
      <c r="AB56" s="29">
        <f>VLOOKUP($S56,怪物说明!$D$10:$F$19,3,FALSE)</f>
        <v>4.5</v>
      </c>
      <c r="AC56" s="29">
        <v>2</v>
      </c>
      <c r="AD56" s="29">
        <v>3</v>
      </c>
      <c r="AE56" s="29">
        <v>1.1</v>
      </c>
      <c r="AF56" s="29">
        <v>1.4</v>
      </c>
      <c r="AG56" s="29">
        <v>0</v>
      </c>
      <c r="AH56" s="29">
        <v>1</v>
      </c>
      <c r="AI56" s="29">
        <v>0.01</v>
      </c>
      <c r="AJ56" s="29">
        <v>0.001</v>
      </c>
      <c r="AK56" s="29">
        <v>20</v>
      </c>
      <c r="AL56" s="29">
        <v>2</v>
      </c>
      <c r="AM56" s="55">
        <v>0</v>
      </c>
      <c r="AN56" s="29">
        <v>0</v>
      </c>
      <c r="AO56" s="55">
        <v>0</v>
      </c>
    </row>
    <row r="57" s="18" customFormat="1" ht="99" customHeight="1" spans="1:41">
      <c r="A57" s="17"/>
      <c r="B57" s="17"/>
      <c r="C57" s="17"/>
      <c r="D57" s="17"/>
      <c r="E57" s="29" t="s">
        <v>2989</v>
      </c>
      <c r="F57" s="35" t="s">
        <v>2846</v>
      </c>
      <c r="G57" s="29" t="s">
        <v>2790</v>
      </c>
      <c r="H57" s="29" t="s">
        <v>2790</v>
      </c>
      <c r="I57" s="29" t="s">
        <v>2942</v>
      </c>
      <c r="J57" s="29">
        <v>2</v>
      </c>
      <c r="K57" s="44">
        <v>4</v>
      </c>
      <c r="L57" s="29">
        <v>7</v>
      </c>
      <c r="M57" s="29">
        <v>12</v>
      </c>
      <c r="N57" s="29">
        <v>11</v>
      </c>
      <c r="O57" s="39">
        <f>L57/10*VLOOKUP(K57,怪物说明!$D$22:$Z$26,2,FALSE)</f>
        <v>16.2164608687422</v>
      </c>
      <c r="P57" s="39">
        <f>M57/10*VLOOKUP(K57,怪物说明!$D$22:$Z$26,3,FALSE)</f>
        <v>1.92</v>
      </c>
      <c r="Q57" s="39">
        <f>N57/10*VLOOKUP(K57,怪物说明!$D$22:$Z$26,4,FALSE)</f>
        <v>4.4</v>
      </c>
      <c r="R57" s="39">
        <v>1</v>
      </c>
      <c r="S57" s="29" t="s">
        <v>2710</v>
      </c>
      <c r="T57" s="47">
        <f>VLOOKUP(S57,怪物说明!$D$13:$G$19,4,FALSE)</f>
        <v>0.777777777777778</v>
      </c>
      <c r="U57" s="47">
        <f>ROUND(怪物基础!B$4*O57*$R57*$T57,0)</f>
        <v>5688</v>
      </c>
      <c r="V57" s="47">
        <f>ROUND(怪物基础!C$4*P57*$R57*$T57,0)</f>
        <v>1</v>
      </c>
      <c r="W57" s="47">
        <f>ROUND(怪物基础!D$4*Q57*$R57*$T57,0)</f>
        <v>73</v>
      </c>
      <c r="X57" s="47">
        <f>ROUND(怪物基础!B$93*O57*$R57*$T57,0)</f>
        <v>25352</v>
      </c>
      <c r="Y57" s="47">
        <f>ROUND(怪物基础!C$93*P57*$R57*$T57,0)</f>
        <v>52</v>
      </c>
      <c r="Z57" s="47">
        <f>ROUND(怪物基础!D$93*Q57*$R57*$T57,0)</f>
        <v>1229</v>
      </c>
      <c r="AA57" s="29">
        <f>VLOOKUP($S57,怪物说明!$D$10:$F$19,2,FALSE)</f>
        <v>3.5</v>
      </c>
      <c r="AB57" s="29">
        <f>VLOOKUP($S57,怪物说明!$D$10:$F$19,3,FALSE)</f>
        <v>4.5</v>
      </c>
      <c r="AC57" s="29">
        <v>1.8</v>
      </c>
      <c r="AD57" s="29">
        <v>3</v>
      </c>
      <c r="AE57" s="29">
        <v>1</v>
      </c>
      <c r="AF57" s="29">
        <v>1.3</v>
      </c>
      <c r="AG57" s="29">
        <v>0.1</v>
      </c>
      <c r="AH57" s="29">
        <v>1</v>
      </c>
      <c r="AI57" s="29">
        <v>0.01</v>
      </c>
      <c r="AJ57" s="29">
        <v>0.001</v>
      </c>
      <c r="AK57" s="29">
        <v>20</v>
      </c>
      <c r="AL57" s="29">
        <v>2</v>
      </c>
      <c r="AM57" s="55">
        <v>0</v>
      </c>
      <c r="AN57" s="29">
        <v>0</v>
      </c>
      <c r="AO57" s="55">
        <v>0</v>
      </c>
    </row>
    <row r="58" s="17" customFormat="1" ht="99" customHeight="1" spans="5:41">
      <c r="E58" s="31"/>
      <c r="F58" s="35" t="s">
        <v>2847</v>
      </c>
      <c r="G58" s="31"/>
      <c r="H58" s="31"/>
      <c r="I58" s="29" t="s">
        <v>2942</v>
      </c>
      <c r="J58" s="29">
        <v>2</v>
      </c>
      <c r="K58" s="44">
        <v>4</v>
      </c>
      <c r="L58" s="29">
        <v>7</v>
      </c>
      <c r="M58" s="29">
        <v>10</v>
      </c>
      <c r="N58" s="29">
        <v>13</v>
      </c>
      <c r="O58" s="39">
        <f>L58/10*VLOOKUP(K58,怪物说明!$D$22:$Z$26,2,FALSE)</f>
        <v>16.2164608687422</v>
      </c>
      <c r="P58" s="39">
        <f>M58/10*VLOOKUP(K58,怪物说明!$D$22:$Z$26,3,FALSE)</f>
        <v>1.6</v>
      </c>
      <c r="Q58" s="39">
        <f>N58/10*VLOOKUP(K58,怪物说明!$D$22:$Z$26,4,FALSE)</f>
        <v>5.2</v>
      </c>
      <c r="R58" s="39">
        <v>1</v>
      </c>
      <c r="S58" s="29" t="s">
        <v>2710</v>
      </c>
      <c r="T58" s="47">
        <f>VLOOKUP(S58,怪物说明!$D$13:$G$19,4,FALSE)</f>
        <v>0.777777777777778</v>
      </c>
      <c r="U58" s="47">
        <f>ROUND(怪物基础!B$4*O58*$R58*$T58,0)</f>
        <v>5688</v>
      </c>
      <c r="V58" s="47">
        <f>ROUND(怪物基础!C$4*P58*$R58*$T58,0)</f>
        <v>1</v>
      </c>
      <c r="W58" s="47">
        <f>ROUND(怪物基础!D$4*Q58*$R58*$T58,0)</f>
        <v>87</v>
      </c>
      <c r="X58" s="47">
        <f>ROUND(怪物基础!B$93*O58*$R58*$T58,0)</f>
        <v>25352</v>
      </c>
      <c r="Y58" s="47">
        <f>ROUND(怪物基础!C$93*P58*$R58*$T58,0)</f>
        <v>44</v>
      </c>
      <c r="Z58" s="47">
        <f>ROUND(怪物基础!D$93*Q58*$R58*$T58,0)</f>
        <v>1452</v>
      </c>
      <c r="AA58" s="29">
        <f>VLOOKUP($S58,怪物说明!$D$10:$F$19,2,FALSE)</f>
        <v>3.5</v>
      </c>
      <c r="AB58" s="29">
        <f>VLOOKUP($S58,怪物说明!$D$10:$F$19,3,FALSE)</f>
        <v>4.5</v>
      </c>
      <c r="AC58" s="29">
        <v>1.8</v>
      </c>
      <c r="AD58" s="29">
        <v>3</v>
      </c>
      <c r="AE58" s="29">
        <v>1</v>
      </c>
      <c r="AF58" s="29">
        <v>1.3</v>
      </c>
      <c r="AG58" s="29">
        <v>0.1</v>
      </c>
      <c r="AH58" s="29">
        <v>1</v>
      </c>
      <c r="AI58" s="29">
        <v>0.01</v>
      </c>
      <c r="AJ58" s="29">
        <v>0.001</v>
      </c>
      <c r="AK58" s="29">
        <v>20</v>
      </c>
      <c r="AL58" s="29">
        <v>2</v>
      </c>
      <c r="AM58" s="55">
        <v>0</v>
      </c>
      <c r="AN58" s="29">
        <v>0</v>
      </c>
      <c r="AO58" s="55">
        <v>0</v>
      </c>
    </row>
    <row r="59" s="19" customFormat="1" ht="16.5" spans="1:41">
      <c r="A59" s="16"/>
      <c r="B59" s="16"/>
      <c r="C59" s="16"/>
      <c r="D59" s="16"/>
      <c r="E59" s="32"/>
      <c r="F59" s="28"/>
      <c r="G59" s="32"/>
      <c r="H59" s="32"/>
      <c r="I59" s="32"/>
      <c r="J59" s="32"/>
      <c r="K59" s="32"/>
      <c r="L59" s="32"/>
      <c r="M59" s="32"/>
      <c r="N59" s="32"/>
      <c r="O59" s="41"/>
      <c r="P59" s="41"/>
      <c r="Q59" s="41"/>
      <c r="R59" s="41"/>
      <c r="S59" s="32"/>
      <c r="T59" s="48"/>
      <c r="U59" s="48"/>
      <c r="V59" s="48"/>
      <c r="W59" s="48"/>
      <c r="X59" s="48"/>
      <c r="Y59" s="48"/>
      <c r="Z59" s="48"/>
      <c r="AA59" s="32"/>
      <c r="AB59" s="32"/>
      <c r="AC59" s="32"/>
      <c r="AD59" s="32"/>
      <c r="AE59" s="32"/>
      <c r="AF59" s="32"/>
      <c r="AG59" s="32"/>
      <c r="AH59" s="32"/>
      <c r="AI59" s="32"/>
      <c r="AJ59" s="32"/>
      <c r="AK59" s="32"/>
      <c r="AL59" s="32"/>
      <c r="AM59" s="56"/>
      <c r="AN59" s="32"/>
      <c r="AO59" s="56"/>
    </row>
    <row r="69" spans="7:7">
      <c r="G69" s="20" t="s">
        <v>2990</v>
      </c>
    </row>
  </sheetData>
  <conditionalFormatting sqref="AA7:AB7">
    <cfRule type="colorScale" priority="7">
      <colorScale>
        <cfvo type="min"/>
        <cfvo type="percentile" val="50"/>
        <cfvo type="max"/>
        <color rgb="FF63BE7B"/>
        <color rgb="FFFFEB84"/>
        <color rgb="FFF8696B"/>
      </colorScale>
    </cfRule>
  </conditionalFormatting>
  <conditionalFormatting sqref="AA8:AB8">
    <cfRule type="colorScale" priority="10">
      <colorScale>
        <cfvo type="min"/>
        <cfvo type="percentile" val="50"/>
        <cfvo type="max"/>
        <color rgb="FF63BE7B"/>
        <color rgb="FFFFEB84"/>
        <color rgb="FFF8696B"/>
      </colorScale>
    </cfRule>
  </conditionalFormatting>
  <conditionalFormatting sqref="AA9:AB9">
    <cfRule type="colorScale" priority="9">
      <colorScale>
        <cfvo type="min"/>
        <cfvo type="percentile" val="50"/>
        <cfvo type="max"/>
        <color rgb="FF63BE7B"/>
        <color rgb="FFFFEB84"/>
        <color rgb="FFF8696B"/>
      </colorScale>
    </cfRule>
  </conditionalFormatting>
  <conditionalFormatting sqref="AA10:AB10">
    <cfRule type="colorScale" priority="8">
      <colorScale>
        <cfvo type="min"/>
        <cfvo type="percentile" val="50"/>
        <cfvo type="max"/>
        <color rgb="FF63BE7B"/>
        <color rgb="FFFFEB84"/>
        <color rgb="FFF8696B"/>
      </colorScale>
    </cfRule>
  </conditionalFormatting>
  <conditionalFormatting sqref="AA20:AB20">
    <cfRule type="colorScale" priority="4">
      <colorScale>
        <cfvo type="min"/>
        <cfvo type="percentile" val="50"/>
        <cfvo type="max"/>
        <color rgb="FF63BE7B"/>
        <color rgb="FFFFEB84"/>
        <color rgb="FFF8696B"/>
      </colorScale>
    </cfRule>
  </conditionalFormatting>
  <conditionalFormatting sqref="AA28:AB28">
    <cfRule type="colorScale" priority="6">
      <colorScale>
        <cfvo type="min"/>
        <cfvo type="percentile" val="50"/>
        <cfvo type="max"/>
        <color rgb="FF63BE7B"/>
        <color rgb="FFFFEB84"/>
        <color rgb="FFF8696B"/>
      </colorScale>
    </cfRule>
  </conditionalFormatting>
  <conditionalFormatting sqref="AA47:AB47">
    <cfRule type="colorScale" priority="5">
      <colorScale>
        <cfvo type="min"/>
        <cfvo type="percentile" val="50"/>
        <cfvo type="max"/>
        <color rgb="FF63BE7B"/>
        <color rgb="FFFFEB84"/>
        <color rgb="FFF8696B"/>
      </colorScale>
    </cfRule>
  </conditionalFormatting>
  <conditionalFormatting sqref="AA49:AB49">
    <cfRule type="colorScale" priority="3">
      <colorScale>
        <cfvo type="min"/>
        <cfvo type="percentile" val="50"/>
        <cfvo type="max"/>
        <color rgb="FF63BE7B"/>
        <color rgb="FFFFEB84"/>
        <color rgb="FFF8696B"/>
      </colorScale>
    </cfRule>
  </conditionalFormatting>
  <conditionalFormatting sqref="AA50:AB50">
    <cfRule type="colorScale" priority="2">
      <colorScale>
        <cfvo type="min"/>
        <cfvo type="percentile" val="50"/>
        <cfvo type="max"/>
        <color rgb="FF63BE7B"/>
        <color rgb="FFFFEB84"/>
        <color rgb="FFF8696B"/>
      </colorScale>
    </cfRule>
  </conditionalFormatting>
  <conditionalFormatting sqref="AA58:AB58">
    <cfRule type="colorScale" priority="1">
      <colorScale>
        <cfvo type="min"/>
        <cfvo type="percentile" val="50"/>
        <cfvo type="max"/>
        <color rgb="FF63BE7B"/>
        <color rgb="FFFFEB84"/>
        <color rgb="FFF8696B"/>
      </colorScale>
    </cfRule>
  </conditionalFormatting>
  <conditionalFormatting sqref="AA1:AB6 AA11:AB19 AA21:AB27 AA29:AB46 AA48:AB48 AA51:AB57 AA59:AB1048576">
    <cfRule type="colorScale" priority="12">
      <colorScale>
        <cfvo type="min"/>
        <cfvo type="percentile" val="50"/>
        <cfvo type="max"/>
        <color rgb="FF63BE7B"/>
        <color rgb="FFFFEB84"/>
        <color rgb="FFF8696B"/>
      </colorScale>
    </cfRule>
  </conditionalFormatting>
  <pageMargins left="0.7" right="0.7" top="0.75" bottom="0.75" header="0.3" footer="0.3"/>
  <pageSetup paperSize="9" orientation="portrait"/>
  <headerFooter/>
  <drawing r:id="rId2"/>
  <legacyDrawing r:id="rId3"/>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F4:N13"/>
  <sheetViews>
    <sheetView workbookViewId="0">
      <selection activeCell="A1" sqref="A1"/>
    </sheetView>
  </sheetViews>
  <sheetFormatPr defaultColWidth="9" defaultRowHeight="14.25"/>
  <cols>
    <col min="6" max="6" width="10.875" customWidth="1"/>
  </cols>
  <sheetData>
    <row r="4" spans="6:13">
      <c r="F4" s="13" t="s">
        <v>2991</v>
      </c>
      <c r="G4" s="13" t="s">
        <v>2992</v>
      </c>
      <c r="H4" s="13"/>
      <c r="I4" s="13"/>
      <c r="J4" s="13"/>
      <c r="K4" s="13"/>
      <c r="L4" s="13"/>
      <c r="M4" s="13"/>
    </row>
    <row r="5" spans="6:7">
      <c r="F5" s="13">
        <v>10</v>
      </c>
      <c r="G5" s="13">
        <v>12</v>
      </c>
    </row>
    <row r="6" spans="6:13">
      <c r="F6" s="13" t="s">
        <v>2993</v>
      </c>
      <c r="G6" s="13" t="s">
        <v>2994</v>
      </c>
      <c r="H6" s="13" t="s">
        <v>2995</v>
      </c>
      <c r="I6" s="13"/>
      <c r="J6" s="13"/>
      <c r="K6" s="13"/>
      <c r="L6" s="13"/>
      <c r="M6" s="13"/>
    </row>
    <row r="7" spans="8:13">
      <c r="H7" s="13">
        <v>1</v>
      </c>
      <c r="I7" s="13">
        <v>1.08</v>
      </c>
      <c r="J7" s="13">
        <v>1.1</v>
      </c>
      <c r="K7" s="13">
        <v>1.15</v>
      </c>
      <c r="L7" s="13">
        <v>1.18</v>
      </c>
      <c r="M7" s="13">
        <v>1.2</v>
      </c>
    </row>
    <row r="8" spans="6:13">
      <c r="F8" s="14">
        <v>6</v>
      </c>
      <c r="G8" s="14">
        <v>5</v>
      </c>
      <c r="H8" s="14">
        <v>60</v>
      </c>
      <c r="I8" s="13"/>
      <c r="J8" s="13"/>
      <c r="K8" s="13"/>
      <c r="L8" s="13"/>
      <c r="M8" s="13"/>
    </row>
    <row r="9" spans="6:13">
      <c r="F9" s="14">
        <v>30</v>
      </c>
      <c r="G9" s="14">
        <v>25</v>
      </c>
      <c r="H9" s="14">
        <v>300</v>
      </c>
      <c r="I9" s="13">
        <f>G9*G5*I7</f>
        <v>324</v>
      </c>
      <c r="J9" s="13"/>
      <c r="K9" s="13"/>
      <c r="L9" s="13"/>
      <c r="M9" s="13"/>
    </row>
    <row r="10" spans="6:13">
      <c r="F10" s="14">
        <v>66</v>
      </c>
      <c r="G10" s="14">
        <v>55</v>
      </c>
      <c r="H10" s="14">
        <v>660</v>
      </c>
      <c r="I10" s="13"/>
      <c r="J10" s="13">
        <f>G10*G5*J7</f>
        <v>726</v>
      </c>
      <c r="K10" s="13"/>
      <c r="L10" s="13"/>
      <c r="M10" s="13"/>
    </row>
    <row r="11" spans="6:13">
      <c r="F11" s="14">
        <v>108</v>
      </c>
      <c r="G11" s="14">
        <v>88</v>
      </c>
      <c r="H11" s="14">
        <v>1058</v>
      </c>
      <c r="I11" s="13"/>
      <c r="J11" s="13"/>
      <c r="K11" s="13">
        <f>G11*G5*K7</f>
        <v>1214.4</v>
      </c>
      <c r="L11" s="13">
        <v>1314</v>
      </c>
      <c r="M11" s="13"/>
    </row>
    <row r="12" spans="6:13">
      <c r="F12" s="14">
        <v>360</v>
      </c>
      <c r="G12" s="14">
        <v>300</v>
      </c>
      <c r="H12" s="14">
        <v>3600</v>
      </c>
      <c r="I12" s="13"/>
      <c r="J12" s="13"/>
      <c r="K12" s="13"/>
      <c r="L12" s="13">
        <f>G12*G5*L7</f>
        <v>4248</v>
      </c>
      <c r="M12" s="13">
        <v>4180</v>
      </c>
    </row>
    <row r="13" spans="6:14">
      <c r="F13" s="14">
        <v>730</v>
      </c>
      <c r="G13" s="14">
        <v>610</v>
      </c>
      <c r="H13" s="14">
        <v>7320</v>
      </c>
      <c r="I13" s="13"/>
      <c r="J13" s="13"/>
      <c r="K13" s="13"/>
      <c r="L13" s="13"/>
      <c r="M13" s="13">
        <f>G13*G5*M7</f>
        <v>8784</v>
      </c>
      <c r="N13">
        <v>8666</v>
      </c>
    </row>
  </sheetData>
  <pageMargins left="0.75" right="0.75" top="1" bottom="1" header="0.5" footer="0.5"/>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D2:F10"/>
  <sheetViews>
    <sheetView workbookViewId="0">
      <selection activeCell="E18" sqref="E18"/>
    </sheetView>
  </sheetViews>
  <sheetFormatPr defaultColWidth="9" defaultRowHeight="14.25" outlineLevelCol="5"/>
  <cols>
    <col min="5" max="5" width="47.75" customWidth="1"/>
    <col min="6" max="6" width="16.625" customWidth="1"/>
  </cols>
  <sheetData>
    <row r="2" ht="16.5" spans="4:6">
      <c r="D2" s="9" t="s">
        <v>2996</v>
      </c>
      <c r="E2" s="9"/>
      <c r="F2" s="9"/>
    </row>
    <row r="3" ht="16.5" spans="4:6">
      <c r="D3" s="10" t="s">
        <v>2997</v>
      </c>
      <c r="E3" s="10" t="s">
        <v>2998</v>
      </c>
      <c r="F3" s="10" t="s">
        <v>2999</v>
      </c>
    </row>
    <row r="4" ht="16.5" spans="4:6">
      <c r="D4" s="11" t="s">
        <v>3000</v>
      </c>
      <c r="E4" s="12" t="s">
        <v>3001</v>
      </c>
      <c r="F4" s="11" t="s">
        <v>3002</v>
      </c>
    </row>
    <row r="5" ht="16.5" spans="4:6">
      <c r="D5" s="11" t="s">
        <v>3003</v>
      </c>
      <c r="E5" s="12" t="s">
        <v>3004</v>
      </c>
      <c r="F5" s="11" t="s">
        <v>3005</v>
      </c>
    </row>
    <row r="6" ht="16.5" spans="4:6">
      <c r="D6" s="11" t="s">
        <v>3006</v>
      </c>
      <c r="E6" s="12" t="s">
        <v>3007</v>
      </c>
      <c r="F6" s="11" t="s">
        <v>3008</v>
      </c>
    </row>
    <row r="7" ht="16.5" spans="4:6">
      <c r="D7" s="11" t="s">
        <v>3009</v>
      </c>
      <c r="E7" s="12" t="s">
        <v>3010</v>
      </c>
      <c r="F7" s="11" t="s">
        <v>3011</v>
      </c>
    </row>
    <row r="8" ht="16.5" spans="4:6">
      <c r="D8" s="11" t="s">
        <v>3012</v>
      </c>
      <c r="E8" s="12" t="s">
        <v>3013</v>
      </c>
      <c r="F8" s="11" t="s">
        <v>3014</v>
      </c>
    </row>
    <row r="9" ht="16.5" spans="4:6">
      <c r="D9" s="11" t="s">
        <v>3015</v>
      </c>
      <c r="E9" s="12" t="s">
        <v>3016</v>
      </c>
      <c r="F9" s="11" t="s">
        <v>3017</v>
      </c>
    </row>
    <row r="10" ht="16.5" spans="4:6">
      <c r="D10" s="11" t="s">
        <v>3018</v>
      </c>
      <c r="E10" s="12" t="s">
        <v>3019</v>
      </c>
      <c r="F10" s="11" t="s">
        <v>3020</v>
      </c>
    </row>
  </sheetData>
  <mergeCells count="1">
    <mergeCell ref="D2:F2"/>
  </mergeCells>
  <pageMargins left="0.75" right="0.75" top="1" bottom="1" header="0.5" footer="0.5"/>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V35"/>
  <sheetViews>
    <sheetView tabSelected="1" zoomScale="85" zoomScaleNormal="85" topLeftCell="C2" workbookViewId="0">
      <selection activeCell="T35" sqref="T35"/>
    </sheetView>
  </sheetViews>
  <sheetFormatPr defaultColWidth="9" defaultRowHeight="14.25"/>
  <cols>
    <col min="2" max="2" width="16.25" customWidth="1"/>
    <col min="3" max="3" width="18.375" customWidth="1"/>
    <col min="5" max="5" width="11.75" customWidth="1"/>
    <col min="6" max="7" width="10.875" customWidth="1"/>
    <col min="11" max="11" width="13.625" customWidth="1"/>
    <col min="17" max="17" width="10.875" customWidth="1"/>
    <col min="18" max="18" width="18.375" customWidth="1"/>
    <col min="20" max="20" width="21.25" customWidth="1"/>
    <col min="21" max="21" width="18.375" customWidth="1"/>
  </cols>
  <sheetData>
    <row r="1" spans="2:10">
      <c r="B1" t="s">
        <v>3021</v>
      </c>
      <c r="E1" t="s">
        <v>3022</v>
      </c>
      <c r="J1" s="1" t="s">
        <v>3023</v>
      </c>
    </row>
    <row r="2" ht="16.5" spans="2:20">
      <c r="B2" s="1" t="s">
        <v>3024</v>
      </c>
      <c r="E2" s="1" t="s">
        <v>3025</v>
      </c>
      <c r="F2" s="2" t="s">
        <v>3026</v>
      </c>
      <c r="G2" s="2" t="s">
        <v>3027</v>
      </c>
      <c r="J2" t="s">
        <v>3028</v>
      </c>
      <c r="L2" t="s">
        <v>3029</v>
      </c>
      <c r="Q2" t="s">
        <v>3030</v>
      </c>
      <c r="T2" t="s">
        <v>3031</v>
      </c>
    </row>
    <row r="3" ht="16.5" spans="6:22">
      <c r="F3" s="3" t="s">
        <v>3032</v>
      </c>
      <c r="G3" s="3" t="s">
        <v>3033</v>
      </c>
      <c r="J3" s="8" t="s">
        <v>3034</v>
      </c>
      <c r="K3" t="s">
        <v>3030</v>
      </c>
      <c r="Q3" s="4" t="s">
        <v>3035</v>
      </c>
      <c r="R3" s="4" t="s">
        <v>3036</v>
      </c>
      <c r="T3" s="5" t="s">
        <v>3037</v>
      </c>
      <c r="U3" s="5" t="s">
        <v>3038</v>
      </c>
      <c r="V3" t="s">
        <v>3039</v>
      </c>
    </row>
    <row r="4" ht="16.5" spans="2:22">
      <c r="B4" s="4" t="s">
        <v>3040</v>
      </c>
      <c r="C4" s="4" t="s">
        <v>3041</v>
      </c>
      <c r="F4" s="5" t="s">
        <v>3042</v>
      </c>
      <c r="G4" s="5" t="s">
        <v>3043</v>
      </c>
      <c r="H4" t="s">
        <v>3039</v>
      </c>
      <c r="J4" s="8" t="s">
        <v>3044</v>
      </c>
      <c r="K4" t="s">
        <v>3045</v>
      </c>
      <c r="Q4" s="4" t="s">
        <v>3046</v>
      </c>
      <c r="R4" s="4" t="s">
        <v>3047</v>
      </c>
      <c r="T4" s="5" t="s">
        <v>3048</v>
      </c>
      <c r="U4" s="5" t="s">
        <v>3049</v>
      </c>
      <c r="V4" t="s">
        <v>3039</v>
      </c>
    </row>
    <row r="5" ht="16.5" spans="2:22">
      <c r="B5" s="4" t="s">
        <v>3050</v>
      </c>
      <c r="C5" s="4" t="s">
        <v>3051</v>
      </c>
      <c r="F5" s="5" t="s">
        <v>3052</v>
      </c>
      <c r="G5" s="5" t="s">
        <v>3053</v>
      </c>
      <c r="H5" t="s">
        <v>3039</v>
      </c>
      <c r="J5" s="8" t="s">
        <v>3054</v>
      </c>
      <c r="K5" t="s">
        <v>3055</v>
      </c>
      <c r="Q5" s="4" t="s">
        <v>3056</v>
      </c>
      <c r="R5" s="4" t="s">
        <v>3057</v>
      </c>
      <c r="T5" s="5" t="s">
        <v>3058</v>
      </c>
      <c r="U5" s="5" t="s">
        <v>3059</v>
      </c>
      <c r="V5" t="s">
        <v>3039</v>
      </c>
    </row>
    <row r="6" ht="16.5" spans="2:22">
      <c r="B6" s="4" t="s">
        <v>3060</v>
      </c>
      <c r="C6" s="4" t="s">
        <v>3061</v>
      </c>
      <c r="F6" s="5" t="s">
        <v>3062</v>
      </c>
      <c r="G6" s="5" t="s">
        <v>3063</v>
      </c>
      <c r="H6" t="s">
        <v>3039</v>
      </c>
      <c r="J6" s="8" t="s">
        <v>3064</v>
      </c>
      <c r="K6" t="s">
        <v>3065</v>
      </c>
      <c r="Q6" s="4" t="s">
        <v>3066</v>
      </c>
      <c r="R6" s="4" t="s">
        <v>3067</v>
      </c>
      <c r="T6" s="5" t="s">
        <v>3068</v>
      </c>
      <c r="U6" s="5" t="s">
        <v>3069</v>
      </c>
      <c r="V6" t="s">
        <v>3039</v>
      </c>
    </row>
    <row r="7" ht="16.5" spans="2:22">
      <c r="B7" s="4" t="s">
        <v>3070</v>
      </c>
      <c r="C7" s="4" t="s">
        <v>3071</v>
      </c>
      <c r="F7" s="5" t="s">
        <v>3072</v>
      </c>
      <c r="G7" s="5" t="s">
        <v>3073</v>
      </c>
      <c r="H7" t="s">
        <v>3039</v>
      </c>
      <c r="J7" s="8" t="s">
        <v>3074</v>
      </c>
      <c r="K7" t="s">
        <v>3031</v>
      </c>
      <c r="Q7" s="4" t="s">
        <v>3075</v>
      </c>
      <c r="R7" s="4" t="s">
        <v>3076</v>
      </c>
      <c r="T7" s="5" t="s">
        <v>3077</v>
      </c>
      <c r="U7" s="5" t="s">
        <v>3078</v>
      </c>
      <c r="V7" t="s">
        <v>3039</v>
      </c>
    </row>
    <row r="8" ht="16.5" spans="2:21">
      <c r="B8" s="4" t="s">
        <v>3079</v>
      </c>
      <c r="C8" s="4" t="s">
        <v>3080</v>
      </c>
      <c r="F8" s="5" t="s">
        <v>3081</v>
      </c>
      <c r="G8" s="5" t="s">
        <v>3082</v>
      </c>
      <c r="H8" t="s">
        <v>3039</v>
      </c>
      <c r="J8" s="8" t="s">
        <v>3083</v>
      </c>
      <c r="K8" t="s">
        <v>3084</v>
      </c>
      <c r="Q8" s="4" t="s">
        <v>3085</v>
      </c>
      <c r="R8" s="4" t="s">
        <v>3086</v>
      </c>
      <c r="T8" s="6" t="s">
        <v>3087</v>
      </c>
      <c r="U8" s="6" t="s">
        <v>3088</v>
      </c>
    </row>
    <row r="9" ht="16.5" spans="2:21">
      <c r="B9" s="5" t="s">
        <v>3089</v>
      </c>
      <c r="C9" s="5" t="s">
        <v>3090</v>
      </c>
      <c r="F9" s="6" t="s">
        <v>3087</v>
      </c>
      <c r="G9" s="6" t="s">
        <v>3088</v>
      </c>
      <c r="Q9" s="4" t="s">
        <v>3091</v>
      </c>
      <c r="R9" s="4" t="s">
        <v>3092</v>
      </c>
      <c r="T9" s="3" t="s">
        <v>3032</v>
      </c>
      <c r="U9" s="3" t="s">
        <v>3033</v>
      </c>
    </row>
    <row r="10" ht="16.5" spans="2:18">
      <c r="B10" s="5" t="s">
        <v>3093</v>
      </c>
      <c r="C10" s="5" t="s">
        <v>3094</v>
      </c>
      <c r="Q10" s="4" t="s">
        <v>3095</v>
      </c>
      <c r="R10" s="4" t="s">
        <v>3096</v>
      </c>
    </row>
    <row r="11" ht="16.5" spans="2:18">
      <c r="B11" s="5" t="s">
        <v>3097</v>
      </c>
      <c r="C11" s="5" t="s">
        <v>3098</v>
      </c>
      <c r="Q11" s="4" t="s">
        <v>3099</v>
      </c>
      <c r="R11" s="4" t="s">
        <v>3100</v>
      </c>
    </row>
    <row r="12" ht="16.5" spans="2:3">
      <c r="B12" s="5" t="s">
        <v>3101</v>
      </c>
      <c r="C12" s="5" t="s">
        <v>3102</v>
      </c>
    </row>
    <row r="13" ht="16.5" spans="2:21">
      <c r="B13" s="5" t="s">
        <v>3103</v>
      </c>
      <c r="C13" s="5" t="s">
        <v>3104</v>
      </c>
      <c r="Q13" t="s">
        <v>3045</v>
      </c>
      <c r="T13" t="s">
        <v>3084</v>
      </c>
      <c r="U13" t="s">
        <v>3105</v>
      </c>
    </row>
    <row r="14" ht="16.5" spans="2:21">
      <c r="B14" s="4" t="s">
        <v>3106</v>
      </c>
      <c r="C14" s="4" t="s">
        <v>3107</v>
      </c>
      <c r="Q14" s="4" t="s">
        <v>3040</v>
      </c>
      <c r="R14" s="4" t="s">
        <v>3041</v>
      </c>
      <c r="T14" s="4" t="s">
        <v>3106</v>
      </c>
      <c r="U14" s="4" t="s">
        <v>3107</v>
      </c>
    </row>
    <row r="15" ht="16.5" spans="2:21">
      <c r="B15" s="4" t="s">
        <v>3108</v>
      </c>
      <c r="C15" s="4" t="s">
        <v>3109</v>
      </c>
      <c r="Q15" s="4" t="s">
        <v>3050</v>
      </c>
      <c r="R15" s="4" t="s">
        <v>3051</v>
      </c>
      <c r="T15" s="4" t="s">
        <v>3108</v>
      </c>
      <c r="U15" s="4" t="s">
        <v>3109</v>
      </c>
    </row>
    <row r="16" ht="16.5" spans="2:21">
      <c r="B16" s="4" t="s">
        <v>3110</v>
      </c>
      <c r="C16" s="4" t="s">
        <v>3111</v>
      </c>
      <c r="Q16" s="4" t="s">
        <v>3060</v>
      </c>
      <c r="R16" s="4" t="s">
        <v>3061</v>
      </c>
      <c r="T16" s="4" t="s">
        <v>3110</v>
      </c>
      <c r="U16" s="4" t="s">
        <v>3111</v>
      </c>
    </row>
    <row r="17" ht="16.5" spans="2:21">
      <c r="B17" s="4" t="s">
        <v>3112</v>
      </c>
      <c r="C17" s="4" t="s">
        <v>3113</v>
      </c>
      <c r="Q17" s="4" t="s">
        <v>3070</v>
      </c>
      <c r="R17" s="4" t="s">
        <v>3071</v>
      </c>
      <c r="T17" s="4" t="s">
        <v>3112</v>
      </c>
      <c r="U17" s="4" t="s">
        <v>3113</v>
      </c>
    </row>
    <row r="18" ht="16.5" spans="2:21">
      <c r="B18" s="4" t="s">
        <v>3114</v>
      </c>
      <c r="C18" s="4" t="s">
        <v>3115</v>
      </c>
      <c r="Q18" s="4" t="s">
        <v>3079</v>
      </c>
      <c r="R18" s="4" t="s">
        <v>3080</v>
      </c>
      <c r="T18" s="4" t="s">
        <v>3114</v>
      </c>
      <c r="U18" s="4" t="s">
        <v>3115</v>
      </c>
    </row>
    <row r="19" ht="16.5" spans="2:21">
      <c r="B19" s="4" t="s">
        <v>3116</v>
      </c>
      <c r="C19" s="4" t="s">
        <v>3117</v>
      </c>
      <c r="T19" s="4" t="s">
        <v>3116</v>
      </c>
      <c r="U19" s="4" t="s">
        <v>3117</v>
      </c>
    </row>
    <row r="20" ht="16.5" spans="2:21">
      <c r="B20" s="4" t="s">
        <v>3118</v>
      </c>
      <c r="C20" s="4" t="s">
        <v>3119</v>
      </c>
      <c r="T20" s="4" t="s">
        <v>3118</v>
      </c>
      <c r="U20" s="4" t="s">
        <v>3119</v>
      </c>
    </row>
    <row r="21" ht="16.5" spans="2:21">
      <c r="B21" s="4" t="s">
        <v>3120</v>
      </c>
      <c r="C21" s="4" t="s">
        <v>3121</v>
      </c>
      <c r="T21" s="4" t="s">
        <v>3120</v>
      </c>
      <c r="U21" s="4" t="s">
        <v>3121</v>
      </c>
    </row>
    <row r="22" ht="16.5" spans="2:21">
      <c r="B22" s="4" t="s">
        <v>3122</v>
      </c>
      <c r="C22" s="4" t="s">
        <v>3123</v>
      </c>
      <c r="Q22" t="s">
        <v>3124</v>
      </c>
      <c r="T22" s="4" t="s">
        <v>3122</v>
      </c>
      <c r="U22" s="4" t="s">
        <v>3123</v>
      </c>
    </row>
    <row r="23" ht="16.5" spans="2:21">
      <c r="B23" s="4" t="s">
        <v>3125</v>
      </c>
      <c r="C23" s="4" t="s">
        <v>3126</v>
      </c>
      <c r="Q23" s="5" t="s">
        <v>3089</v>
      </c>
      <c r="R23" s="5" t="s">
        <v>3090</v>
      </c>
      <c r="T23" s="4" t="s">
        <v>3125</v>
      </c>
      <c r="U23" s="4" t="s">
        <v>3126</v>
      </c>
    </row>
    <row r="24" ht="16.5" spans="2:18">
      <c r="B24" s="7"/>
      <c r="C24" s="7"/>
      <c r="Q24" s="5" t="s">
        <v>3093</v>
      </c>
      <c r="R24" s="5" t="s">
        <v>3094</v>
      </c>
    </row>
    <row r="25" ht="16.5" spans="2:18">
      <c r="B25" s="7"/>
      <c r="C25" s="7"/>
      <c r="Q25" s="5" t="s">
        <v>3097</v>
      </c>
      <c r="R25" s="5" t="s">
        <v>3098</v>
      </c>
    </row>
    <row r="26" ht="16.5" spans="2:20">
      <c r="B26" s="7"/>
      <c r="C26" s="7"/>
      <c r="Q26" s="5" t="s">
        <v>3101</v>
      </c>
      <c r="R26" s="5" t="s">
        <v>3102</v>
      </c>
      <c r="T26" t="s">
        <v>3065</v>
      </c>
    </row>
    <row r="27" ht="16.5" spans="2:21">
      <c r="B27" s="7"/>
      <c r="C27" s="7"/>
      <c r="Q27" s="5" t="s">
        <v>3103</v>
      </c>
      <c r="R27" s="5" t="s">
        <v>3104</v>
      </c>
      <c r="T27" s="4" t="s">
        <v>3127</v>
      </c>
      <c r="U27" s="4" t="s">
        <v>3128</v>
      </c>
    </row>
    <row r="28" ht="16.5" spans="2:21">
      <c r="B28" s="7"/>
      <c r="C28" s="7"/>
      <c r="T28" s="4" t="s">
        <v>3129</v>
      </c>
      <c r="U28" s="4" t="s">
        <v>3130</v>
      </c>
    </row>
    <row r="29" ht="16.5" spans="20:21">
      <c r="T29" s="4" t="s">
        <v>3131</v>
      </c>
      <c r="U29" s="4" t="s">
        <v>3132</v>
      </c>
    </row>
    <row r="30" ht="16.5" spans="20:21">
      <c r="T30" s="4" t="s">
        <v>3133</v>
      </c>
      <c r="U30" s="4" t="s">
        <v>3134</v>
      </c>
    </row>
    <row r="34" spans="2:2">
      <c r="B34" s="1" t="s">
        <v>3135</v>
      </c>
    </row>
    <row r="35" spans="2:2">
      <c r="B35" t="s">
        <v>3136</v>
      </c>
    </row>
  </sheetData>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C000"/>
  </sheetPr>
  <dimension ref="B2:L16"/>
  <sheetViews>
    <sheetView workbookViewId="0">
      <selection activeCell="A1" sqref="A1"/>
    </sheetView>
  </sheetViews>
  <sheetFormatPr defaultColWidth="9" defaultRowHeight="16.5"/>
  <cols>
    <col min="1" max="1" width="9" style="82"/>
    <col min="2" max="2" width="7.375" style="82" customWidth="1"/>
    <col min="3" max="3" width="15.375" style="82" customWidth="1"/>
    <col min="4" max="5" width="5.5" style="82" customWidth="1"/>
    <col min="6" max="6" width="9.25" style="82" customWidth="1"/>
    <col min="7" max="10" width="9" style="82"/>
    <col min="11" max="11" width="9.25" style="82" customWidth="1"/>
    <col min="12" max="12" width="15.125" style="82" customWidth="1"/>
    <col min="13" max="13" width="15.625" style="82" customWidth="1"/>
    <col min="14" max="16384" width="9" style="82"/>
  </cols>
  <sheetData>
    <row r="2" spans="11:12">
      <c r="K2" s="195" t="s">
        <v>24</v>
      </c>
      <c r="L2" s="82" t="s">
        <v>25</v>
      </c>
    </row>
    <row r="3" spans="12:12">
      <c r="L3" s="82" t="s">
        <v>26</v>
      </c>
    </row>
    <row r="4" spans="12:12">
      <c r="L4" s="82" t="s">
        <v>27</v>
      </c>
    </row>
    <row r="7" spans="2:12">
      <c r="B7" s="192" t="s">
        <v>28</v>
      </c>
      <c r="C7" s="192" t="s">
        <v>29</v>
      </c>
      <c r="D7" s="192" t="s">
        <v>30</v>
      </c>
      <c r="E7" s="192" t="s">
        <v>31</v>
      </c>
      <c r="F7" s="192" t="s">
        <v>32</v>
      </c>
      <c r="K7" s="195" t="s">
        <v>33</v>
      </c>
      <c r="L7" s="82" t="s">
        <v>34</v>
      </c>
    </row>
    <row r="8" spans="2:12">
      <c r="B8" s="83" t="s">
        <v>35</v>
      </c>
      <c r="C8" s="83" t="s">
        <v>36</v>
      </c>
      <c r="D8" s="83" t="s">
        <v>37</v>
      </c>
      <c r="E8" s="83">
        <v>8</v>
      </c>
      <c r="F8" s="193">
        <f t="shared" ref="F8:F13" si="0">E8/SUM($E$8:$E$13)</f>
        <v>0.235294117647059</v>
      </c>
      <c r="K8" s="195" t="s">
        <v>38</v>
      </c>
      <c r="L8" s="82" t="s">
        <v>39</v>
      </c>
    </row>
    <row r="9" spans="2:12">
      <c r="B9" s="83" t="s">
        <v>40</v>
      </c>
      <c r="C9" s="83" t="s">
        <v>41</v>
      </c>
      <c r="D9" s="83" t="s">
        <v>37</v>
      </c>
      <c r="E9" s="83">
        <v>5</v>
      </c>
      <c r="F9" s="193">
        <f t="shared" si="0"/>
        <v>0.147058823529412</v>
      </c>
      <c r="K9" s="195" t="s">
        <v>42</v>
      </c>
      <c r="L9" s="82" t="s">
        <v>43</v>
      </c>
    </row>
    <row r="10" spans="2:12">
      <c r="B10" s="83" t="s">
        <v>44</v>
      </c>
      <c r="C10" s="83" t="s">
        <v>45</v>
      </c>
      <c r="D10" s="83" t="s">
        <v>46</v>
      </c>
      <c r="E10" s="83">
        <v>10</v>
      </c>
      <c r="F10" s="193">
        <f t="shared" si="0"/>
        <v>0.294117647058824</v>
      </c>
      <c r="K10" s="195" t="s">
        <v>47</v>
      </c>
      <c r="L10" s="82" t="s">
        <v>48</v>
      </c>
    </row>
    <row r="11" spans="2:12">
      <c r="B11" s="83" t="s">
        <v>49</v>
      </c>
      <c r="C11" s="83" t="s">
        <v>50</v>
      </c>
      <c r="D11" s="83" t="s">
        <v>37</v>
      </c>
      <c r="E11" s="83">
        <v>5</v>
      </c>
      <c r="F11" s="193">
        <f t="shared" si="0"/>
        <v>0.147058823529412</v>
      </c>
      <c r="K11" s="195" t="s">
        <v>51</v>
      </c>
      <c r="L11" s="82" t="s">
        <v>52</v>
      </c>
    </row>
    <row r="12" spans="2:6">
      <c r="B12" s="83" t="s">
        <v>53</v>
      </c>
      <c r="C12" s="83" t="s">
        <v>54</v>
      </c>
      <c r="D12" s="83" t="s">
        <v>55</v>
      </c>
      <c r="E12" s="83">
        <v>3</v>
      </c>
      <c r="F12" s="193">
        <f t="shared" si="0"/>
        <v>0.0882352941176471</v>
      </c>
    </row>
    <row r="13" spans="2:6">
      <c r="B13" s="194" t="s">
        <v>56</v>
      </c>
      <c r="C13" s="83" t="s">
        <v>57</v>
      </c>
      <c r="D13" s="83" t="s">
        <v>55</v>
      </c>
      <c r="E13" s="83">
        <v>3</v>
      </c>
      <c r="F13" s="193">
        <f t="shared" si="0"/>
        <v>0.0882352941176471</v>
      </c>
    </row>
    <row r="14" spans="11:11">
      <c r="K14"/>
    </row>
    <row r="15" spans="10:12">
      <c r="J15"/>
      <c r="L15"/>
    </row>
    <row r="16" spans="12:12">
      <c r="L16"/>
    </row>
  </sheetData>
  <pageMargins left="0.7" right="0.7" top="0.75" bottom="0.75" header="0.3" footer="0.3"/>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0000"/>
  </sheetPr>
  <dimension ref="A1:AL183"/>
  <sheetViews>
    <sheetView workbookViewId="0">
      <selection activeCell="A1" sqref="A1"/>
    </sheetView>
  </sheetViews>
  <sheetFormatPr defaultColWidth="9" defaultRowHeight="14.25"/>
  <cols>
    <col min="1" max="1" width="9.375" style="21" customWidth="1"/>
    <col min="2" max="2" width="9.375" style="180" customWidth="1"/>
    <col min="3" max="3" width="5.5" style="180" customWidth="1"/>
    <col min="4" max="4" width="4.375" style="13" customWidth="1"/>
    <col min="5" max="5" width="8" style="180" customWidth="1"/>
    <col min="6" max="6" width="9.25" style="180" customWidth="1"/>
    <col min="7" max="7" width="13.125" style="180" customWidth="1"/>
    <col min="8" max="8" width="13.5" style="180" customWidth="1"/>
    <col min="9" max="9" width="8.25" style="180" customWidth="1"/>
    <col min="10" max="10" width="12.125" style="180" customWidth="1"/>
    <col min="11" max="11" width="12.375" style="180" customWidth="1"/>
    <col min="12" max="12" width="4.375" style="13" customWidth="1"/>
    <col min="13" max="13" width="5.875" style="180" customWidth="1"/>
    <col min="14" max="14" width="9.75" style="180" customWidth="1"/>
    <col min="15" max="15" width="8.375" style="180" customWidth="1"/>
    <col min="16" max="16" width="5" style="13" customWidth="1"/>
    <col min="17" max="17" width="14.625" style="180" customWidth="1"/>
    <col min="18" max="18" width="14.125" style="180" customWidth="1"/>
    <col min="19" max="19" width="8.875" style="180" customWidth="1"/>
    <col min="20" max="20" width="9" style="180" customWidth="1"/>
    <col min="21" max="22" width="11.25" style="180" customWidth="1"/>
    <col min="23" max="23" width="13.375" style="180" customWidth="1"/>
    <col min="24" max="24" width="4.375" style="13" customWidth="1"/>
    <col min="25" max="25" width="8" style="180" customWidth="1"/>
    <col min="26" max="26" width="9.625" style="180" customWidth="1"/>
    <col min="27" max="27" width="8.25" style="180" customWidth="1"/>
    <col min="28" max="28" width="14.375" style="180" customWidth="1"/>
    <col min="29" max="29" width="14" style="180" customWidth="1"/>
    <col min="30" max="31" width="11.375" style="180" customWidth="1"/>
    <col min="32" max="32" width="11.5" style="180" customWidth="1"/>
    <col min="33" max="33" width="11.875" style="180" customWidth="1"/>
    <col min="34" max="34" width="13.125" style="180" customWidth="1"/>
    <col min="35" max="35" width="11.125" style="180" customWidth="1"/>
    <col min="36" max="36" width="9" style="180"/>
    <col min="37" max="37" width="5.5" style="180" customWidth="1"/>
    <col min="38" max="38" width="3.5" style="180" customWidth="1"/>
    <col min="39" max="16384" width="9" style="180"/>
  </cols>
  <sheetData>
    <row r="1" s="21" customFormat="1" ht="16.5" spans="1:35">
      <c r="A1" s="96" t="s">
        <v>58</v>
      </c>
      <c r="B1" s="96" t="s">
        <v>59</v>
      </c>
      <c r="C1" s="96" t="s">
        <v>60</v>
      </c>
      <c r="D1" s="181"/>
      <c r="E1" s="96" t="s">
        <v>61</v>
      </c>
      <c r="F1" s="96" t="s">
        <v>62</v>
      </c>
      <c r="G1" s="96" t="s">
        <v>63</v>
      </c>
      <c r="H1" s="96" t="s">
        <v>64</v>
      </c>
      <c r="I1" s="96" t="s">
        <v>65</v>
      </c>
      <c r="J1" s="96" t="s">
        <v>66</v>
      </c>
      <c r="K1" s="96" t="s">
        <v>67</v>
      </c>
      <c r="L1" s="181"/>
      <c r="M1" s="97" t="s">
        <v>50</v>
      </c>
      <c r="N1" s="97" t="s">
        <v>45</v>
      </c>
      <c r="O1" s="97" t="s">
        <v>68</v>
      </c>
      <c r="P1" s="181"/>
      <c r="Q1" s="96" t="s">
        <v>69</v>
      </c>
      <c r="R1" s="96" t="s">
        <v>70</v>
      </c>
      <c r="S1" s="96" t="s">
        <v>71</v>
      </c>
      <c r="T1" s="96" t="s">
        <v>72</v>
      </c>
      <c r="U1" s="96" t="s">
        <v>73</v>
      </c>
      <c r="V1" s="96" t="s">
        <v>74</v>
      </c>
      <c r="W1" s="189" t="s">
        <v>75</v>
      </c>
      <c r="X1" s="181"/>
      <c r="Y1" s="96" t="s">
        <v>76</v>
      </c>
      <c r="Z1" s="96" t="s">
        <v>77</v>
      </c>
      <c r="AA1" s="96" t="s">
        <v>78</v>
      </c>
      <c r="AB1" s="96" t="s">
        <v>79</v>
      </c>
      <c r="AC1" s="96" t="s">
        <v>80</v>
      </c>
      <c r="AD1" s="96" t="s">
        <v>81</v>
      </c>
      <c r="AE1" s="96" t="s">
        <v>82</v>
      </c>
      <c r="AF1" s="96" t="s">
        <v>83</v>
      </c>
      <c r="AG1" s="96" t="s">
        <v>84</v>
      </c>
      <c r="AH1" s="96" t="s">
        <v>85</v>
      </c>
      <c r="AI1" s="96" t="s">
        <v>86</v>
      </c>
    </row>
    <row r="2" s="21" customFormat="1" ht="16.5" spans="1:35">
      <c r="A2" s="182" t="s">
        <v>87</v>
      </c>
      <c r="B2" s="182" t="s">
        <v>88</v>
      </c>
      <c r="C2" s="182" t="s">
        <v>88</v>
      </c>
      <c r="D2" s="181"/>
      <c r="E2" s="182" t="s">
        <v>88</v>
      </c>
      <c r="F2" s="183" t="s">
        <v>88</v>
      </c>
      <c r="G2" s="183" t="s">
        <v>88</v>
      </c>
      <c r="H2" s="183" t="s">
        <v>87</v>
      </c>
      <c r="I2" s="183" t="s">
        <v>88</v>
      </c>
      <c r="J2" s="183" t="s">
        <v>88</v>
      </c>
      <c r="K2" s="183" t="s">
        <v>88</v>
      </c>
      <c r="L2" s="181"/>
      <c r="M2" s="97" t="s">
        <v>88</v>
      </c>
      <c r="N2" s="97" t="s">
        <v>88</v>
      </c>
      <c r="O2" s="97" t="s">
        <v>88</v>
      </c>
      <c r="P2" s="181"/>
      <c r="Q2" s="182" t="s">
        <v>88</v>
      </c>
      <c r="R2" s="182" t="s">
        <v>88</v>
      </c>
      <c r="S2" s="182" t="s">
        <v>88</v>
      </c>
      <c r="T2" s="182" t="s">
        <v>88</v>
      </c>
      <c r="U2" s="182" t="s">
        <v>89</v>
      </c>
      <c r="V2" s="182" t="s">
        <v>89</v>
      </c>
      <c r="W2" s="190" t="s">
        <v>89</v>
      </c>
      <c r="X2" s="181"/>
      <c r="Y2" s="182" t="s">
        <v>89</v>
      </c>
      <c r="Z2" s="182" t="s">
        <v>89</v>
      </c>
      <c r="AA2" s="182" t="s">
        <v>89</v>
      </c>
      <c r="AB2" s="182" t="s">
        <v>89</v>
      </c>
      <c r="AC2" s="182" t="s">
        <v>89</v>
      </c>
      <c r="AD2" s="182" t="s">
        <v>88</v>
      </c>
      <c r="AE2" s="182" t="s">
        <v>88</v>
      </c>
      <c r="AF2" s="182" t="s">
        <v>89</v>
      </c>
      <c r="AG2" s="182" t="s">
        <v>89</v>
      </c>
      <c r="AH2" s="182" t="s">
        <v>89</v>
      </c>
      <c r="AI2" s="182" t="s">
        <v>89</v>
      </c>
    </row>
    <row r="3" s="21" customFormat="1" ht="16.5" spans="1:35">
      <c r="A3" s="184" t="s">
        <v>90</v>
      </c>
      <c r="B3" s="184" t="s">
        <v>91</v>
      </c>
      <c r="C3" s="184" t="s">
        <v>92</v>
      </c>
      <c r="D3" s="181"/>
      <c r="E3" s="184" t="s">
        <v>93</v>
      </c>
      <c r="F3" s="185" t="s">
        <v>94</v>
      </c>
      <c r="G3" s="185" t="s">
        <v>95</v>
      </c>
      <c r="H3" s="186" t="s">
        <v>96</v>
      </c>
      <c r="I3" s="185" t="s">
        <v>97</v>
      </c>
      <c r="J3" s="185" t="s">
        <v>98</v>
      </c>
      <c r="K3" s="186" t="s">
        <v>99</v>
      </c>
      <c r="L3" s="188"/>
      <c r="M3" s="184" t="s">
        <v>100</v>
      </c>
      <c r="N3" s="184" t="s">
        <v>101</v>
      </c>
      <c r="O3" s="184" t="s">
        <v>102</v>
      </c>
      <c r="P3" s="181"/>
      <c r="Q3" s="184" t="s">
        <v>103</v>
      </c>
      <c r="R3" s="184" t="s">
        <v>104</v>
      </c>
      <c r="S3" s="184" t="s">
        <v>105</v>
      </c>
      <c r="T3" s="184" t="s">
        <v>106</v>
      </c>
      <c r="U3" s="184" t="s">
        <v>107</v>
      </c>
      <c r="V3" s="184" t="s">
        <v>108</v>
      </c>
      <c r="W3" s="191" t="s">
        <v>109</v>
      </c>
      <c r="X3" s="181"/>
      <c r="Y3" s="184" t="s">
        <v>110</v>
      </c>
      <c r="Z3" s="184" t="s">
        <v>111</v>
      </c>
      <c r="AA3" s="184" t="s">
        <v>112</v>
      </c>
      <c r="AB3" s="184" t="s">
        <v>113</v>
      </c>
      <c r="AC3" s="184" t="s">
        <v>114</v>
      </c>
      <c r="AD3" s="184" t="s">
        <v>115</v>
      </c>
      <c r="AE3" s="184" t="s">
        <v>116</v>
      </c>
      <c r="AF3" s="184" t="s">
        <v>117</v>
      </c>
      <c r="AG3" s="184" t="s">
        <v>118</v>
      </c>
      <c r="AH3" s="184" t="s">
        <v>119</v>
      </c>
      <c r="AI3" s="184" t="s">
        <v>120</v>
      </c>
    </row>
    <row r="4" ht="16.5" spans="1:35">
      <c r="A4" s="187" t="s">
        <v>121</v>
      </c>
      <c r="B4" s="161">
        <v>1</v>
      </c>
      <c r="C4" s="161">
        <v>1</v>
      </c>
      <c r="D4" s="121"/>
      <c r="E4" s="161">
        <v>50</v>
      </c>
      <c r="F4" s="161">
        <v>0</v>
      </c>
      <c r="G4" s="161">
        <v>0</v>
      </c>
      <c r="H4" s="161">
        <v>0</v>
      </c>
      <c r="I4" s="161">
        <v>0</v>
      </c>
      <c r="J4" s="161">
        <v>0</v>
      </c>
      <c r="K4" s="161">
        <v>0</v>
      </c>
      <c r="L4" s="121"/>
      <c r="M4" s="161">
        <f>150+(B4-1)*150+(C4-1)*5</f>
        <v>150</v>
      </c>
      <c r="N4" s="161">
        <f>ROUND((B4-1)*2,0)</f>
        <v>0</v>
      </c>
      <c r="O4" s="161">
        <v>0</v>
      </c>
      <c r="P4" s="121"/>
      <c r="Q4" s="161">
        <v>0</v>
      </c>
      <c r="R4" s="161">
        <v>800</v>
      </c>
      <c r="S4" s="161">
        <f t="shared" ref="S4:S67" si="0">0</f>
        <v>0</v>
      </c>
      <c r="T4" s="161">
        <f t="shared" ref="T4:T67" si="1">0</f>
        <v>0</v>
      </c>
      <c r="U4" s="161">
        <v>0</v>
      </c>
      <c r="V4" s="161">
        <v>0</v>
      </c>
      <c r="W4" s="161">
        <v>0</v>
      </c>
      <c r="X4" s="121"/>
      <c r="Y4" s="161">
        <v>0</v>
      </c>
      <c r="Z4" s="161">
        <v>0</v>
      </c>
      <c r="AA4" s="161">
        <v>0</v>
      </c>
      <c r="AB4" s="161">
        <v>0</v>
      </c>
      <c r="AC4" s="161">
        <v>0</v>
      </c>
      <c r="AD4" s="161">
        <v>0</v>
      </c>
      <c r="AE4" s="161">
        <v>0</v>
      </c>
      <c r="AF4" s="161">
        <v>0</v>
      </c>
      <c r="AG4" s="161">
        <v>0</v>
      </c>
      <c r="AH4" s="161">
        <v>0</v>
      </c>
      <c r="AI4" s="161">
        <v>0</v>
      </c>
    </row>
    <row r="5" ht="16.5" spans="1:35">
      <c r="A5" s="187" t="s">
        <v>122</v>
      </c>
      <c r="B5" s="161">
        <v>1</v>
      </c>
      <c r="C5" s="161">
        <f>C4+1</f>
        <v>2</v>
      </c>
      <c r="D5" s="121"/>
      <c r="E5" s="161">
        <v>70</v>
      </c>
      <c r="F5" s="161">
        <v>0</v>
      </c>
      <c r="G5" s="161">
        <v>0</v>
      </c>
      <c r="H5" s="161">
        <v>0</v>
      </c>
      <c r="I5" s="161">
        <v>0</v>
      </c>
      <c r="J5" s="161">
        <v>0</v>
      </c>
      <c r="K5" s="161">
        <v>0</v>
      </c>
      <c r="L5" s="121"/>
      <c r="M5" s="161">
        <f t="shared" ref="M5:M68" si="2">150+(B5-1)*150+(C5-1)*5</f>
        <v>155</v>
      </c>
      <c r="N5" s="161">
        <f t="shared" ref="N5:N68" si="3">ROUND((B5-1)*2,0)</f>
        <v>0</v>
      </c>
      <c r="O5" s="161">
        <v>0</v>
      </c>
      <c r="P5" s="121"/>
      <c r="Q5" s="161">
        <v>0</v>
      </c>
      <c r="R5" s="161">
        <v>800</v>
      </c>
      <c r="S5" s="161">
        <f t="shared" si="0"/>
        <v>0</v>
      </c>
      <c r="T5" s="161">
        <f t="shared" si="1"/>
        <v>0</v>
      </c>
      <c r="U5" s="161">
        <v>0</v>
      </c>
      <c r="V5" s="161">
        <v>0</v>
      </c>
      <c r="W5" s="161">
        <v>0</v>
      </c>
      <c r="X5" s="121"/>
      <c r="Y5" s="161">
        <v>0</v>
      </c>
      <c r="Z5" s="161">
        <v>0</v>
      </c>
      <c r="AA5" s="161">
        <v>0</v>
      </c>
      <c r="AB5" s="161">
        <v>0</v>
      </c>
      <c r="AC5" s="161">
        <v>0</v>
      </c>
      <c r="AD5" s="161">
        <v>0</v>
      </c>
      <c r="AE5" s="161">
        <v>0</v>
      </c>
      <c r="AF5" s="161">
        <v>0</v>
      </c>
      <c r="AG5" s="161">
        <v>0</v>
      </c>
      <c r="AH5" s="161">
        <v>0</v>
      </c>
      <c r="AI5" s="161">
        <v>0</v>
      </c>
    </row>
    <row r="6" ht="16.5" spans="1:35">
      <c r="A6" s="187" t="s">
        <v>123</v>
      </c>
      <c r="B6" s="161">
        <v>1</v>
      </c>
      <c r="C6" s="161">
        <f t="shared" ref="C6:C69" si="4">C5+1</f>
        <v>3</v>
      </c>
      <c r="D6" s="121"/>
      <c r="E6" s="161">
        <v>90</v>
      </c>
      <c r="F6" s="161">
        <v>0</v>
      </c>
      <c r="G6" s="161">
        <v>0</v>
      </c>
      <c r="H6" s="161">
        <v>0</v>
      </c>
      <c r="I6" s="161">
        <v>0</v>
      </c>
      <c r="J6" s="161">
        <v>0</v>
      </c>
      <c r="K6" s="161">
        <v>0</v>
      </c>
      <c r="L6" s="121"/>
      <c r="M6" s="161">
        <f t="shared" si="2"/>
        <v>160</v>
      </c>
      <c r="N6" s="161">
        <f t="shared" si="3"/>
        <v>0</v>
      </c>
      <c r="O6" s="161">
        <v>0</v>
      </c>
      <c r="P6" s="121"/>
      <c r="Q6" s="161">
        <v>0</v>
      </c>
      <c r="R6" s="161">
        <v>800</v>
      </c>
      <c r="S6" s="161">
        <f t="shared" si="0"/>
        <v>0</v>
      </c>
      <c r="T6" s="161">
        <f t="shared" si="1"/>
        <v>0</v>
      </c>
      <c r="U6" s="161">
        <v>0</v>
      </c>
      <c r="V6" s="161">
        <v>0</v>
      </c>
      <c r="W6" s="161">
        <v>0</v>
      </c>
      <c r="X6" s="121"/>
      <c r="Y6" s="161">
        <v>0</v>
      </c>
      <c r="Z6" s="161">
        <v>0</v>
      </c>
      <c r="AA6" s="161">
        <v>0</v>
      </c>
      <c r="AB6" s="161">
        <v>0</v>
      </c>
      <c r="AC6" s="161">
        <v>0</v>
      </c>
      <c r="AD6" s="161">
        <v>0</v>
      </c>
      <c r="AE6" s="161">
        <v>0</v>
      </c>
      <c r="AF6" s="161">
        <v>0</v>
      </c>
      <c r="AG6" s="161">
        <v>0</v>
      </c>
      <c r="AH6" s="161">
        <v>0</v>
      </c>
      <c r="AI6" s="161">
        <v>0</v>
      </c>
    </row>
    <row r="7" ht="16.5" spans="1:35">
      <c r="A7" s="187" t="s">
        <v>124</v>
      </c>
      <c r="B7" s="161">
        <v>1</v>
      </c>
      <c r="C7" s="161">
        <f t="shared" si="4"/>
        <v>4</v>
      </c>
      <c r="D7" s="121"/>
      <c r="E7" s="161">
        <v>100</v>
      </c>
      <c r="F7" s="161">
        <v>0</v>
      </c>
      <c r="G7" s="161">
        <v>0</v>
      </c>
      <c r="H7" s="161">
        <v>0</v>
      </c>
      <c r="I7" s="161">
        <v>0</v>
      </c>
      <c r="J7" s="161">
        <v>0</v>
      </c>
      <c r="K7" s="161">
        <v>0</v>
      </c>
      <c r="L7" s="121"/>
      <c r="M7" s="161">
        <f t="shared" si="2"/>
        <v>165</v>
      </c>
      <c r="N7" s="161">
        <f t="shared" si="3"/>
        <v>0</v>
      </c>
      <c r="O7" s="161">
        <v>0</v>
      </c>
      <c r="P7" s="121"/>
      <c r="Q7" s="161">
        <v>0</v>
      </c>
      <c r="R7" s="161">
        <v>800</v>
      </c>
      <c r="S7" s="161">
        <f t="shared" si="0"/>
        <v>0</v>
      </c>
      <c r="T7" s="161">
        <f t="shared" si="1"/>
        <v>0</v>
      </c>
      <c r="U7" s="161">
        <v>0</v>
      </c>
      <c r="V7" s="161">
        <v>0</v>
      </c>
      <c r="W7" s="161">
        <v>0</v>
      </c>
      <c r="X7" s="121"/>
      <c r="Y7" s="161">
        <v>0</v>
      </c>
      <c r="Z7" s="161">
        <v>0</v>
      </c>
      <c r="AA7" s="161">
        <v>0</v>
      </c>
      <c r="AB7" s="161">
        <v>0</v>
      </c>
      <c r="AC7" s="161">
        <v>0</v>
      </c>
      <c r="AD7" s="161">
        <v>0</v>
      </c>
      <c r="AE7" s="161">
        <v>0</v>
      </c>
      <c r="AF7" s="161">
        <v>0</v>
      </c>
      <c r="AG7" s="161">
        <v>0</v>
      </c>
      <c r="AH7" s="161">
        <v>0</v>
      </c>
      <c r="AI7" s="161">
        <v>0</v>
      </c>
    </row>
    <row r="8" ht="16.5" spans="1:35">
      <c r="A8" s="187" t="s">
        <v>125</v>
      </c>
      <c r="B8" s="161">
        <v>1</v>
      </c>
      <c r="C8" s="161">
        <f t="shared" si="4"/>
        <v>5</v>
      </c>
      <c r="D8" s="121"/>
      <c r="E8" s="161">
        <v>100</v>
      </c>
      <c r="F8" s="161">
        <v>0</v>
      </c>
      <c r="G8" s="161">
        <v>0</v>
      </c>
      <c r="H8" s="161">
        <v>0</v>
      </c>
      <c r="I8" s="161">
        <v>0</v>
      </c>
      <c r="J8" s="161">
        <v>0</v>
      </c>
      <c r="K8" s="161">
        <v>0</v>
      </c>
      <c r="L8" s="121"/>
      <c r="M8" s="161">
        <f t="shared" si="2"/>
        <v>170</v>
      </c>
      <c r="N8" s="161">
        <f t="shared" si="3"/>
        <v>0</v>
      </c>
      <c r="O8" s="161">
        <v>0</v>
      </c>
      <c r="P8" s="121"/>
      <c r="Q8" s="161">
        <v>0</v>
      </c>
      <c r="R8" s="161">
        <v>800</v>
      </c>
      <c r="S8" s="161">
        <f t="shared" si="0"/>
        <v>0</v>
      </c>
      <c r="T8" s="161">
        <f t="shared" si="1"/>
        <v>0</v>
      </c>
      <c r="U8" s="161">
        <v>0</v>
      </c>
      <c r="V8" s="161">
        <v>0</v>
      </c>
      <c r="W8" s="161">
        <v>0</v>
      </c>
      <c r="X8" s="121"/>
      <c r="Y8" s="161">
        <v>0</v>
      </c>
      <c r="Z8" s="161">
        <v>0</v>
      </c>
      <c r="AA8" s="161">
        <v>0</v>
      </c>
      <c r="AB8" s="161">
        <v>0</v>
      </c>
      <c r="AC8" s="161">
        <v>0</v>
      </c>
      <c r="AD8" s="161">
        <v>0</v>
      </c>
      <c r="AE8" s="161">
        <v>0</v>
      </c>
      <c r="AF8" s="161">
        <v>0</v>
      </c>
      <c r="AG8" s="161">
        <v>0</v>
      </c>
      <c r="AH8" s="161">
        <v>0</v>
      </c>
      <c r="AI8" s="161">
        <v>0</v>
      </c>
    </row>
    <row r="9" ht="16.5" spans="1:38">
      <c r="A9" s="187" t="s">
        <v>126</v>
      </c>
      <c r="B9" s="161">
        <v>1</v>
      </c>
      <c r="C9" s="161">
        <f t="shared" si="4"/>
        <v>6</v>
      </c>
      <c r="D9" s="121"/>
      <c r="E9" s="161">
        <v>100</v>
      </c>
      <c r="F9" s="161">
        <v>0</v>
      </c>
      <c r="G9" s="161">
        <v>0</v>
      </c>
      <c r="H9" s="161">
        <v>0</v>
      </c>
      <c r="I9" s="161">
        <v>0</v>
      </c>
      <c r="J9" s="161">
        <v>0</v>
      </c>
      <c r="K9" s="161">
        <v>0</v>
      </c>
      <c r="L9" s="121"/>
      <c r="M9" s="161">
        <f t="shared" si="2"/>
        <v>175</v>
      </c>
      <c r="N9" s="161">
        <f t="shared" si="3"/>
        <v>0</v>
      </c>
      <c r="O9" s="161">
        <v>0</v>
      </c>
      <c r="P9" s="121"/>
      <c r="Q9" s="161">
        <v>0</v>
      </c>
      <c r="R9" s="161">
        <v>800</v>
      </c>
      <c r="S9" s="161">
        <f t="shared" si="0"/>
        <v>0</v>
      </c>
      <c r="T9" s="161">
        <f t="shared" si="1"/>
        <v>0</v>
      </c>
      <c r="U9" s="161">
        <v>0</v>
      </c>
      <c r="V9" s="161">
        <v>0</v>
      </c>
      <c r="W9" s="161">
        <v>0</v>
      </c>
      <c r="X9" s="121"/>
      <c r="Y9" s="161">
        <v>0</v>
      </c>
      <c r="Z9" s="161">
        <v>0</v>
      </c>
      <c r="AA9" s="161">
        <v>0</v>
      </c>
      <c r="AB9" s="161">
        <v>0</v>
      </c>
      <c r="AC9" s="161">
        <v>0</v>
      </c>
      <c r="AD9" s="161">
        <v>0</v>
      </c>
      <c r="AE9" s="161">
        <v>0</v>
      </c>
      <c r="AF9" s="161">
        <v>0</v>
      </c>
      <c r="AG9" s="161">
        <v>0</v>
      </c>
      <c r="AH9" s="161">
        <v>0</v>
      </c>
      <c r="AI9" s="161">
        <v>0</v>
      </c>
      <c r="AK9" s="93">
        <f>ROUND(1000/武器!M4*5*武器!L4,0)</f>
        <v>557</v>
      </c>
      <c r="AL9" s="93">
        <f>武器!L58</f>
        <v>26</v>
      </c>
    </row>
    <row r="10" ht="16.5" spans="1:38">
      <c r="A10" s="187" t="s">
        <v>127</v>
      </c>
      <c r="B10" s="161">
        <v>1</v>
      </c>
      <c r="C10" s="161">
        <f t="shared" si="4"/>
        <v>7</v>
      </c>
      <c r="D10" s="121"/>
      <c r="E10" s="161">
        <v>100</v>
      </c>
      <c r="F10" s="161">
        <v>0</v>
      </c>
      <c r="G10" s="161">
        <v>0</v>
      </c>
      <c r="H10" s="161">
        <v>0</v>
      </c>
      <c r="I10" s="161">
        <v>0</v>
      </c>
      <c r="J10" s="161">
        <v>0</v>
      </c>
      <c r="K10" s="161">
        <v>0</v>
      </c>
      <c r="L10" s="121"/>
      <c r="M10" s="161">
        <f t="shared" si="2"/>
        <v>180</v>
      </c>
      <c r="N10" s="161">
        <f t="shared" si="3"/>
        <v>0</v>
      </c>
      <c r="O10" s="161">
        <v>0</v>
      </c>
      <c r="P10" s="121"/>
      <c r="Q10" s="161">
        <v>0</v>
      </c>
      <c r="R10" s="161">
        <v>800</v>
      </c>
      <c r="S10" s="161">
        <f t="shared" si="0"/>
        <v>0</v>
      </c>
      <c r="T10" s="161">
        <f t="shared" si="1"/>
        <v>0</v>
      </c>
      <c r="U10" s="161">
        <v>0</v>
      </c>
      <c r="V10" s="161">
        <v>0</v>
      </c>
      <c r="W10" s="161">
        <v>0</v>
      </c>
      <c r="X10" s="121"/>
      <c r="Y10" s="161">
        <v>0</v>
      </c>
      <c r="Z10" s="161">
        <v>0</v>
      </c>
      <c r="AA10" s="161">
        <v>0</v>
      </c>
      <c r="AB10" s="161">
        <v>0</v>
      </c>
      <c r="AC10" s="161">
        <v>0</v>
      </c>
      <c r="AD10" s="161">
        <v>0</v>
      </c>
      <c r="AE10" s="161">
        <v>0</v>
      </c>
      <c r="AF10" s="161">
        <v>0</v>
      </c>
      <c r="AG10" s="161">
        <v>0</v>
      </c>
      <c r="AH10" s="161">
        <v>0</v>
      </c>
      <c r="AI10" s="161">
        <v>0</v>
      </c>
      <c r="AK10" s="93">
        <f>ROUND(1000/武器!M5*5*武器!L5,0)</f>
        <v>971</v>
      </c>
      <c r="AL10" s="93">
        <f>武器!L59</f>
        <v>41</v>
      </c>
    </row>
    <row r="11" ht="16.5" spans="1:38">
      <c r="A11" s="187" t="s">
        <v>128</v>
      </c>
      <c r="B11" s="161">
        <v>1</v>
      </c>
      <c r="C11" s="161">
        <f t="shared" si="4"/>
        <v>8</v>
      </c>
      <c r="D11" s="121"/>
      <c r="E11" s="161">
        <v>100</v>
      </c>
      <c r="F11" s="161">
        <v>0</v>
      </c>
      <c r="G11" s="161">
        <v>0</v>
      </c>
      <c r="H11" s="161">
        <v>0</v>
      </c>
      <c r="I11" s="161">
        <v>0</v>
      </c>
      <c r="J11" s="161">
        <v>0</v>
      </c>
      <c r="K11" s="161">
        <v>0</v>
      </c>
      <c r="L11" s="121"/>
      <c r="M11" s="161">
        <f t="shared" si="2"/>
        <v>185</v>
      </c>
      <c r="N11" s="161">
        <f t="shared" si="3"/>
        <v>0</v>
      </c>
      <c r="O11" s="161">
        <v>0</v>
      </c>
      <c r="P11" s="121"/>
      <c r="Q11" s="161">
        <v>0</v>
      </c>
      <c r="R11" s="161">
        <v>800</v>
      </c>
      <c r="S11" s="161">
        <f t="shared" si="0"/>
        <v>0</v>
      </c>
      <c r="T11" s="161">
        <f t="shared" si="1"/>
        <v>0</v>
      </c>
      <c r="U11" s="161">
        <v>0</v>
      </c>
      <c r="V11" s="161">
        <v>0</v>
      </c>
      <c r="W11" s="161">
        <v>0</v>
      </c>
      <c r="X11" s="121"/>
      <c r="Y11" s="161">
        <v>0</v>
      </c>
      <c r="Z11" s="161">
        <v>0</v>
      </c>
      <c r="AA11" s="161">
        <v>0</v>
      </c>
      <c r="AB11" s="161">
        <v>0</v>
      </c>
      <c r="AC11" s="161">
        <v>0</v>
      </c>
      <c r="AD11" s="161">
        <v>0</v>
      </c>
      <c r="AE11" s="161">
        <v>0</v>
      </c>
      <c r="AF11" s="161">
        <v>0</v>
      </c>
      <c r="AG11" s="161">
        <v>0</v>
      </c>
      <c r="AH11" s="161">
        <v>0</v>
      </c>
      <c r="AI11" s="161">
        <v>0</v>
      </c>
      <c r="AK11" s="93">
        <f>ROUND(1000/武器!M6*5*武器!L6,0)</f>
        <v>1250</v>
      </c>
      <c r="AL11" s="93">
        <f>武器!L60</f>
        <v>56</v>
      </c>
    </row>
    <row r="12" ht="16.5" spans="1:38">
      <c r="A12" s="187" t="s">
        <v>129</v>
      </c>
      <c r="B12" s="161">
        <v>1</v>
      </c>
      <c r="C12" s="161">
        <f t="shared" si="4"/>
        <v>9</v>
      </c>
      <c r="D12" s="121"/>
      <c r="E12" s="161">
        <v>100</v>
      </c>
      <c r="F12" s="161">
        <v>0</v>
      </c>
      <c r="G12" s="161">
        <v>0</v>
      </c>
      <c r="H12" s="161">
        <v>0</v>
      </c>
      <c r="I12" s="161">
        <v>0</v>
      </c>
      <c r="J12" s="161">
        <v>0</v>
      </c>
      <c r="K12" s="161">
        <v>0</v>
      </c>
      <c r="L12" s="121"/>
      <c r="M12" s="161">
        <f t="shared" si="2"/>
        <v>190</v>
      </c>
      <c r="N12" s="161">
        <f t="shared" si="3"/>
        <v>0</v>
      </c>
      <c r="O12" s="161">
        <v>0</v>
      </c>
      <c r="P12" s="121"/>
      <c r="Q12" s="161">
        <v>0</v>
      </c>
      <c r="R12" s="161">
        <v>800</v>
      </c>
      <c r="S12" s="161">
        <f t="shared" si="0"/>
        <v>0</v>
      </c>
      <c r="T12" s="161">
        <f t="shared" si="1"/>
        <v>0</v>
      </c>
      <c r="U12" s="161">
        <v>0</v>
      </c>
      <c r="V12" s="161">
        <v>0</v>
      </c>
      <c r="W12" s="161">
        <v>0</v>
      </c>
      <c r="X12" s="121"/>
      <c r="Y12" s="161">
        <v>0</v>
      </c>
      <c r="Z12" s="161">
        <v>0</v>
      </c>
      <c r="AA12" s="161">
        <v>0</v>
      </c>
      <c r="AB12" s="161">
        <v>0</v>
      </c>
      <c r="AC12" s="161">
        <v>0</v>
      </c>
      <c r="AD12" s="161">
        <v>0</v>
      </c>
      <c r="AE12" s="161">
        <v>0</v>
      </c>
      <c r="AF12" s="161">
        <v>0</v>
      </c>
      <c r="AG12" s="161">
        <v>0</v>
      </c>
      <c r="AH12" s="161">
        <v>0</v>
      </c>
      <c r="AI12" s="161">
        <v>0</v>
      </c>
      <c r="AK12" s="93">
        <f>ROUND(1000/武器!M7*5*武器!L7,0)</f>
        <v>1629</v>
      </c>
      <c r="AL12" s="93">
        <f>武器!L61</f>
        <v>71</v>
      </c>
    </row>
    <row r="13" ht="16.5" spans="1:38">
      <c r="A13" s="187" t="s">
        <v>130</v>
      </c>
      <c r="B13" s="161">
        <v>1</v>
      </c>
      <c r="C13" s="161">
        <f t="shared" si="4"/>
        <v>10</v>
      </c>
      <c r="D13" s="121"/>
      <c r="E13" s="161">
        <v>100</v>
      </c>
      <c r="F13" s="161">
        <v>0</v>
      </c>
      <c r="G13" s="161">
        <v>0</v>
      </c>
      <c r="H13" s="161">
        <v>0</v>
      </c>
      <c r="I13" s="161">
        <v>0</v>
      </c>
      <c r="J13" s="161">
        <v>0</v>
      </c>
      <c r="K13" s="161">
        <v>0</v>
      </c>
      <c r="L13" s="121"/>
      <c r="M13" s="161">
        <f t="shared" si="2"/>
        <v>195</v>
      </c>
      <c r="N13" s="161">
        <f t="shared" si="3"/>
        <v>0</v>
      </c>
      <c r="O13" s="161">
        <v>0</v>
      </c>
      <c r="P13" s="121"/>
      <c r="Q13" s="161">
        <v>0</v>
      </c>
      <c r="R13" s="161">
        <v>800</v>
      </c>
      <c r="S13" s="161">
        <f t="shared" si="0"/>
        <v>0</v>
      </c>
      <c r="T13" s="161">
        <f t="shared" si="1"/>
        <v>0</v>
      </c>
      <c r="U13" s="161">
        <v>0</v>
      </c>
      <c r="V13" s="161">
        <v>0</v>
      </c>
      <c r="W13" s="161">
        <v>0</v>
      </c>
      <c r="X13" s="121"/>
      <c r="Y13" s="161">
        <v>0</v>
      </c>
      <c r="Z13" s="161">
        <v>0</v>
      </c>
      <c r="AA13" s="161">
        <v>0</v>
      </c>
      <c r="AB13" s="161">
        <v>0</v>
      </c>
      <c r="AC13" s="161">
        <v>0</v>
      </c>
      <c r="AD13" s="161">
        <v>0</v>
      </c>
      <c r="AE13" s="161">
        <v>0</v>
      </c>
      <c r="AF13" s="161">
        <v>0</v>
      </c>
      <c r="AG13" s="161">
        <v>0</v>
      </c>
      <c r="AH13" s="161">
        <v>0</v>
      </c>
      <c r="AI13" s="161">
        <v>0</v>
      </c>
      <c r="AK13" s="93">
        <f>ROUND(1000/武器!M8*5*武器!L8,0)</f>
        <v>2114</v>
      </c>
      <c r="AL13" s="93">
        <f>武器!L62</f>
        <v>86</v>
      </c>
    </row>
    <row r="14" ht="16.5" spans="1:35">
      <c r="A14" s="187" t="s">
        <v>131</v>
      </c>
      <c r="B14" s="161">
        <v>1</v>
      </c>
      <c r="C14" s="161">
        <f t="shared" si="4"/>
        <v>11</v>
      </c>
      <c r="D14" s="121"/>
      <c r="E14" s="161">
        <v>200</v>
      </c>
      <c r="F14" s="161">
        <v>0</v>
      </c>
      <c r="G14" s="161">
        <v>0</v>
      </c>
      <c r="H14" s="161">
        <v>0</v>
      </c>
      <c r="I14" s="161">
        <v>0</v>
      </c>
      <c r="J14" s="161">
        <v>0</v>
      </c>
      <c r="K14" s="161">
        <v>0</v>
      </c>
      <c r="L14" s="121"/>
      <c r="M14" s="161">
        <f t="shared" si="2"/>
        <v>200</v>
      </c>
      <c r="N14" s="161">
        <f t="shared" si="3"/>
        <v>0</v>
      </c>
      <c r="O14" s="161">
        <v>0</v>
      </c>
      <c r="P14" s="121"/>
      <c r="Q14" s="161">
        <v>0</v>
      </c>
      <c r="R14" s="161">
        <v>800</v>
      </c>
      <c r="S14" s="161">
        <f t="shared" si="0"/>
        <v>0</v>
      </c>
      <c r="T14" s="161">
        <f t="shared" si="1"/>
        <v>0</v>
      </c>
      <c r="U14" s="161">
        <v>0</v>
      </c>
      <c r="V14" s="161">
        <v>0</v>
      </c>
      <c r="W14" s="161">
        <v>0</v>
      </c>
      <c r="X14" s="121"/>
      <c r="Y14" s="161">
        <v>0</v>
      </c>
      <c r="Z14" s="161">
        <v>0</v>
      </c>
      <c r="AA14" s="161">
        <v>0</v>
      </c>
      <c r="AB14" s="161">
        <v>0</v>
      </c>
      <c r="AC14" s="161">
        <v>0</v>
      </c>
      <c r="AD14" s="161">
        <v>0</v>
      </c>
      <c r="AE14" s="161">
        <v>0</v>
      </c>
      <c r="AF14" s="161">
        <v>0</v>
      </c>
      <c r="AG14" s="161">
        <v>0</v>
      </c>
      <c r="AH14" s="161">
        <v>0</v>
      </c>
      <c r="AI14" s="161">
        <v>0</v>
      </c>
    </row>
    <row r="15" ht="16.5" spans="1:35">
      <c r="A15" s="187" t="s">
        <v>132</v>
      </c>
      <c r="B15" s="161">
        <v>1</v>
      </c>
      <c r="C15" s="161">
        <f t="shared" si="4"/>
        <v>12</v>
      </c>
      <c r="D15" s="121"/>
      <c r="E15" s="161">
        <v>200</v>
      </c>
      <c r="F15" s="161">
        <v>0</v>
      </c>
      <c r="G15" s="161">
        <v>0</v>
      </c>
      <c r="H15" s="161">
        <v>0</v>
      </c>
      <c r="I15" s="161">
        <v>0</v>
      </c>
      <c r="J15" s="161">
        <v>0</v>
      </c>
      <c r="K15" s="161">
        <v>0</v>
      </c>
      <c r="L15" s="121"/>
      <c r="M15" s="161">
        <f t="shared" si="2"/>
        <v>205</v>
      </c>
      <c r="N15" s="161">
        <f t="shared" si="3"/>
        <v>0</v>
      </c>
      <c r="O15" s="161">
        <v>0</v>
      </c>
      <c r="P15" s="121"/>
      <c r="Q15" s="161">
        <v>0</v>
      </c>
      <c r="R15" s="161">
        <v>800</v>
      </c>
      <c r="S15" s="161">
        <f t="shared" si="0"/>
        <v>0</v>
      </c>
      <c r="T15" s="161">
        <f t="shared" si="1"/>
        <v>0</v>
      </c>
      <c r="U15" s="161">
        <v>0</v>
      </c>
      <c r="V15" s="161">
        <v>0</v>
      </c>
      <c r="W15" s="161">
        <v>0</v>
      </c>
      <c r="X15" s="121"/>
      <c r="Y15" s="161">
        <v>0</v>
      </c>
      <c r="Z15" s="161">
        <v>0</v>
      </c>
      <c r="AA15" s="161">
        <v>0</v>
      </c>
      <c r="AB15" s="161">
        <v>0</v>
      </c>
      <c r="AC15" s="161">
        <v>0</v>
      </c>
      <c r="AD15" s="161">
        <v>0</v>
      </c>
      <c r="AE15" s="161">
        <v>0</v>
      </c>
      <c r="AF15" s="161">
        <v>0</v>
      </c>
      <c r="AG15" s="161">
        <v>0</v>
      </c>
      <c r="AH15" s="161">
        <v>0</v>
      </c>
      <c r="AI15" s="161">
        <v>0</v>
      </c>
    </row>
    <row r="16" ht="16.5" spans="1:35">
      <c r="A16" s="187" t="s">
        <v>133</v>
      </c>
      <c r="B16" s="161">
        <v>1</v>
      </c>
      <c r="C16" s="161">
        <f t="shared" si="4"/>
        <v>13</v>
      </c>
      <c r="D16" s="121"/>
      <c r="E16" s="161">
        <v>200</v>
      </c>
      <c r="F16" s="161">
        <v>0</v>
      </c>
      <c r="G16" s="161">
        <v>0</v>
      </c>
      <c r="H16" s="161">
        <v>0</v>
      </c>
      <c r="I16" s="161">
        <v>0</v>
      </c>
      <c r="J16" s="161">
        <v>0</v>
      </c>
      <c r="K16" s="161">
        <v>0</v>
      </c>
      <c r="L16" s="121"/>
      <c r="M16" s="161">
        <f t="shared" si="2"/>
        <v>210</v>
      </c>
      <c r="N16" s="161">
        <f t="shared" si="3"/>
        <v>0</v>
      </c>
      <c r="O16" s="161">
        <v>0</v>
      </c>
      <c r="P16" s="121"/>
      <c r="Q16" s="161">
        <v>0</v>
      </c>
      <c r="R16" s="161">
        <v>800</v>
      </c>
      <c r="S16" s="161">
        <f t="shared" si="0"/>
        <v>0</v>
      </c>
      <c r="T16" s="161">
        <f t="shared" si="1"/>
        <v>0</v>
      </c>
      <c r="U16" s="161">
        <v>0</v>
      </c>
      <c r="V16" s="161">
        <v>0</v>
      </c>
      <c r="W16" s="161">
        <v>0</v>
      </c>
      <c r="X16" s="121"/>
      <c r="Y16" s="161">
        <v>0</v>
      </c>
      <c r="Z16" s="161">
        <v>0</v>
      </c>
      <c r="AA16" s="161">
        <v>0</v>
      </c>
      <c r="AB16" s="161">
        <v>0</v>
      </c>
      <c r="AC16" s="161">
        <v>0</v>
      </c>
      <c r="AD16" s="161">
        <v>0</v>
      </c>
      <c r="AE16" s="161">
        <v>0</v>
      </c>
      <c r="AF16" s="161">
        <v>0</v>
      </c>
      <c r="AG16" s="161">
        <v>0</v>
      </c>
      <c r="AH16" s="161">
        <v>0</v>
      </c>
      <c r="AI16" s="161">
        <v>0</v>
      </c>
    </row>
    <row r="17" ht="16.5" spans="1:35">
      <c r="A17" s="187" t="s">
        <v>134</v>
      </c>
      <c r="B17" s="161">
        <v>1</v>
      </c>
      <c r="C17" s="161">
        <f t="shared" si="4"/>
        <v>14</v>
      </c>
      <c r="D17" s="121"/>
      <c r="E17" s="161">
        <v>200</v>
      </c>
      <c r="F17" s="161">
        <v>0</v>
      </c>
      <c r="G17" s="161">
        <v>0</v>
      </c>
      <c r="H17" s="161">
        <v>0</v>
      </c>
      <c r="I17" s="161">
        <v>0</v>
      </c>
      <c r="J17" s="161">
        <v>0</v>
      </c>
      <c r="K17" s="161">
        <v>0</v>
      </c>
      <c r="L17" s="121"/>
      <c r="M17" s="161">
        <f t="shared" si="2"/>
        <v>215</v>
      </c>
      <c r="N17" s="161">
        <f t="shared" si="3"/>
        <v>0</v>
      </c>
      <c r="O17" s="161">
        <v>0</v>
      </c>
      <c r="P17" s="121"/>
      <c r="Q17" s="161">
        <v>0</v>
      </c>
      <c r="R17" s="161">
        <v>800</v>
      </c>
      <c r="S17" s="161">
        <f t="shared" si="0"/>
        <v>0</v>
      </c>
      <c r="T17" s="161">
        <f t="shared" si="1"/>
        <v>0</v>
      </c>
      <c r="U17" s="161">
        <v>0</v>
      </c>
      <c r="V17" s="161">
        <v>0</v>
      </c>
      <c r="W17" s="161">
        <v>0</v>
      </c>
      <c r="X17" s="121"/>
      <c r="Y17" s="161">
        <v>0</v>
      </c>
      <c r="Z17" s="161">
        <v>0</v>
      </c>
      <c r="AA17" s="161">
        <v>0</v>
      </c>
      <c r="AB17" s="161">
        <v>0</v>
      </c>
      <c r="AC17" s="161">
        <v>0</v>
      </c>
      <c r="AD17" s="161">
        <v>0</v>
      </c>
      <c r="AE17" s="161">
        <v>0</v>
      </c>
      <c r="AF17" s="161">
        <v>0</v>
      </c>
      <c r="AG17" s="161">
        <v>0</v>
      </c>
      <c r="AH17" s="161">
        <v>0</v>
      </c>
      <c r="AI17" s="161">
        <v>0</v>
      </c>
    </row>
    <row r="18" ht="16.5" spans="1:35">
      <c r="A18" s="187" t="s">
        <v>135</v>
      </c>
      <c r="B18" s="161">
        <v>1</v>
      </c>
      <c r="C18" s="161">
        <f t="shared" si="4"/>
        <v>15</v>
      </c>
      <c r="D18" s="121"/>
      <c r="E18" s="161">
        <v>200</v>
      </c>
      <c r="F18" s="161">
        <v>0</v>
      </c>
      <c r="G18" s="161">
        <v>0</v>
      </c>
      <c r="H18" s="161">
        <v>0</v>
      </c>
      <c r="I18" s="161">
        <v>0</v>
      </c>
      <c r="J18" s="161">
        <v>0</v>
      </c>
      <c r="K18" s="161">
        <v>0</v>
      </c>
      <c r="L18" s="121"/>
      <c r="M18" s="161">
        <f t="shared" si="2"/>
        <v>220</v>
      </c>
      <c r="N18" s="161">
        <f t="shared" si="3"/>
        <v>0</v>
      </c>
      <c r="O18" s="161">
        <v>0</v>
      </c>
      <c r="P18" s="121"/>
      <c r="Q18" s="161">
        <v>0</v>
      </c>
      <c r="R18" s="161">
        <v>800</v>
      </c>
      <c r="S18" s="161">
        <f t="shared" si="0"/>
        <v>0</v>
      </c>
      <c r="T18" s="161">
        <f t="shared" si="1"/>
        <v>0</v>
      </c>
      <c r="U18" s="161">
        <v>0</v>
      </c>
      <c r="V18" s="161">
        <v>0</v>
      </c>
      <c r="W18" s="161">
        <v>0</v>
      </c>
      <c r="X18" s="121"/>
      <c r="Y18" s="161">
        <v>0</v>
      </c>
      <c r="Z18" s="161">
        <v>0</v>
      </c>
      <c r="AA18" s="161">
        <v>0</v>
      </c>
      <c r="AB18" s="161">
        <v>0</v>
      </c>
      <c r="AC18" s="161">
        <v>0</v>
      </c>
      <c r="AD18" s="161">
        <v>0</v>
      </c>
      <c r="AE18" s="161">
        <v>0</v>
      </c>
      <c r="AF18" s="161">
        <v>0</v>
      </c>
      <c r="AG18" s="161">
        <v>0</v>
      </c>
      <c r="AH18" s="161">
        <v>0</v>
      </c>
      <c r="AI18" s="161">
        <v>0</v>
      </c>
    </row>
    <row r="19" ht="16.5" spans="1:35">
      <c r="A19" s="187" t="s">
        <v>136</v>
      </c>
      <c r="B19" s="161">
        <v>1</v>
      </c>
      <c r="C19" s="161">
        <f t="shared" si="4"/>
        <v>16</v>
      </c>
      <c r="D19" s="121"/>
      <c r="E19" s="161">
        <v>200</v>
      </c>
      <c r="F19" s="161">
        <v>0</v>
      </c>
      <c r="G19" s="161">
        <v>0</v>
      </c>
      <c r="H19" s="161">
        <v>0</v>
      </c>
      <c r="I19" s="161">
        <v>0</v>
      </c>
      <c r="J19" s="161">
        <v>0</v>
      </c>
      <c r="K19" s="161">
        <v>0</v>
      </c>
      <c r="L19" s="121"/>
      <c r="M19" s="161">
        <f t="shared" si="2"/>
        <v>225</v>
      </c>
      <c r="N19" s="161">
        <f t="shared" si="3"/>
        <v>0</v>
      </c>
      <c r="O19" s="161">
        <v>0</v>
      </c>
      <c r="P19" s="121"/>
      <c r="Q19" s="161">
        <v>0</v>
      </c>
      <c r="R19" s="161">
        <v>800</v>
      </c>
      <c r="S19" s="161">
        <f t="shared" si="0"/>
        <v>0</v>
      </c>
      <c r="T19" s="161">
        <f t="shared" si="1"/>
        <v>0</v>
      </c>
      <c r="U19" s="161">
        <v>0</v>
      </c>
      <c r="V19" s="161">
        <v>0</v>
      </c>
      <c r="W19" s="161">
        <v>0</v>
      </c>
      <c r="X19" s="121"/>
      <c r="Y19" s="161">
        <v>0</v>
      </c>
      <c r="Z19" s="161">
        <v>0</v>
      </c>
      <c r="AA19" s="161">
        <v>0</v>
      </c>
      <c r="AB19" s="161">
        <v>0</v>
      </c>
      <c r="AC19" s="161">
        <v>0</v>
      </c>
      <c r="AD19" s="161">
        <v>0</v>
      </c>
      <c r="AE19" s="161">
        <v>0</v>
      </c>
      <c r="AF19" s="161">
        <v>0</v>
      </c>
      <c r="AG19" s="161">
        <v>0</v>
      </c>
      <c r="AH19" s="161">
        <v>0</v>
      </c>
      <c r="AI19" s="161">
        <v>0</v>
      </c>
    </row>
    <row r="20" ht="16.5" spans="1:35">
      <c r="A20" s="187" t="s">
        <v>137</v>
      </c>
      <c r="B20" s="161">
        <v>1</v>
      </c>
      <c r="C20" s="161">
        <f t="shared" si="4"/>
        <v>17</v>
      </c>
      <c r="D20" s="121"/>
      <c r="E20" s="161">
        <v>200</v>
      </c>
      <c r="F20" s="161">
        <v>0</v>
      </c>
      <c r="G20" s="161">
        <v>0</v>
      </c>
      <c r="H20" s="161">
        <v>0</v>
      </c>
      <c r="I20" s="161">
        <v>0</v>
      </c>
      <c r="J20" s="161">
        <v>0</v>
      </c>
      <c r="K20" s="161">
        <v>0</v>
      </c>
      <c r="L20" s="121"/>
      <c r="M20" s="161">
        <f t="shared" si="2"/>
        <v>230</v>
      </c>
      <c r="N20" s="161">
        <f t="shared" si="3"/>
        <v>0</v>
      </c>
      <c r="O20" s="161">
        <v>0</v>
      </c>
      <c r="P20" s="121"/>
      <c r="Q20" s="161">
        <v>0</v>
      </c>
      <c r="R20" s="161">
        <v>800</v>
      </c>
      <c r="S20" s="161">
        <f t="shared" si="0"/>
        <v>0</v>
      </c>
      <c r="T20" s="161">
        <f t="shared" si="1"/>
        <v>0</v>
      </c>
      <c r="U20" s="161">
        <v>0</v>
      </c>
      <c r="V20" s="161">
        <v>0</v>
      </c>
      <c r="W20" s="161">
        <v>0</v>
      </c>
      <c r="X20" s="121"/>
      <c r="Y20" s="161">
        <v>0</v>
      </c>
      <c r="Z20" s="161">
        <v>0</v>
      </c>
      <c r="AA20" s="161">
        <v>0</v>
      </c>
      <c r="AB20" s="161">
        <v>0</v>
      </c>
      <c r="AC20" s="161">
        <v>0</v>
      </c>
      <c r="AD20" s="161">
        <v>0</v>
      </c>
      <c r="AE20" s="161">
        <v>0</v>
      </c>
      <c r="AF20" s="161">
        <v>0</v>
      </c>
      <c r="AG20" s="161">
        <v>0</v>
      </c>
      <c r="AH20" s="161">
        <v>0</v>
      </c>
      <c r="AI20" s="161">
        <v>0</v>
      </c>
    </row>
    <row r="21" ht="16.5" spans="1:35">
      <c r="A21" s="187" t="s">
        <v>138</v>
      </c>
      <c r="B21" s="161">
        <v>1</v>
      </c>
      <c r="C21" s="161">
        <f t="shared" si="4"/>
        <v>18</v>
      </c>
      <c r="D21" s="121"/>
      <c r="E21" s="161">
        <v>200</v>
      </c>
      <c r="F21" s="161">
        <v>0</v>
      </c>
      <c r="G21" s="161">
        <v>0</v>
      </c>
      <c r="H21" s="161">
        <v>0</v>
      </c>
      <c r="I21" s="161">
        <v>0</v>
      </c>
      <c r="J21" s="161">
        <v>0</v>
      </c>
      <c r="K21" s="161">
        <v>0</v>
      </c>
      <c r="L21" s="121"/>
      <c r="M21" s="161">
        <f t="shared" si="2"/>
        <v>235</v>
      </c>
      <c r="N21" s="161">
        <f t="shared" si="3"/>
        <v>0</v>
      </c>
      <c r="O21" s="161">
        <v>0</v>
      </c>
      <c r="P21" s="121"/>
      <c r="Q21" s="161">
        <v>0</v>
      </c>
      <c r="R21" s="161">
        <v>800</v>
      </c>
      <c r="S21" s="161">
        <f t="shared" si="0"/>
        <v>0</v>
      </c>
      <c r="T21" s="161">
        <f t="shared" si="1"/>
        <v>0</v>
      </c>
      <c r="U21" s="161">
        <v>0</v>
      </c>
      <c r="V21" s="161">
        <v>0</v>
      </c>
      <c r="W21" s="161">
        <v>0</v>
      </c>
      <c r="X21" s="121"/>
      <c r="Y21" s="161">
        <v>0</v>
      </c>
      <c r="Z21" s="161">
        <v>0</v>
      </c>
      <c r="AA21" s="161">
        <v>0</v>
      </c>
      <c r="AB21" s="161">
        <v>0</v>
      </c>
      <c r="AC21" s="161">
        <v>0</v>
      </c>
      <c r="AD21" s="161">
        <v>0</v>
      </c>
      <c r="AE21" s="161">
        <v>0</v>
      </c>
      <c r="AF21" s="161">
        <v>0</v>
      </c>
      <c r="AG21" s="161">
        <v>0</v>
      </c>
      <c r="AH21" s="161">
        <v>0</v>
      </c>
      <c r="AI21" s="161">
        <v>0</v>
      </c>
    </row>
    <row r="22" ht="16.5" spans="1:35">
      <c r="A22" s="187" t="s">
        <v>139</v>
      </c>
      <c r="B22" s="161">
        <v>1</v>
      </c>
      <c r="C22" s="161">
        <f t="shared" si="4"/>
        <v>19</v>
      </c>
      <c r="D22" s="121"/>
      <c r="E22" s="161">
        <v>200</v>
      </c>
      <c r="F22" s="161">
        <v>0</v>
      </c>
      <c r="G22" s="161">
        <v>0</v>
      </c>
      <c r="H22" s="161">
        <v>0</v>
      </c>
      <c r="I22" s="161">
        <v>0</v>
      </c>
      <c r="J22" s="161">
        <v>0</v>
      </c>
      <c r="K22" s="161">
        <v>0</v>
      </c>
      <c r="L22" s="121"/>
      <c r="M22" s="161">
        <f t="shared" si="2"/>
        <v>240</v>
      </c>
      <c r="N22" s="161">
        <f t="shared" si="3"/>
        <v>0</v>
      </c>
      <c r="O22" s="161">
        <v>0</v>
      </c>
      <c r="P22" s="121"/>
      <c r="Q22" s="161">
        <v>0</v>
      </c>
      <c r="R22" s="161">
        <v>800</v>
      </c>
      <c r="S22" s="161">
        <f t="shared" si="0"/>
        <v>0</v>
      </c>
      <c r="T22" s="161">
        <f t="shared" si="1"/>
        <v>0</v>
      </c>
      <c r="U22" s="161">
        <v>0</v>
      </c>
      <c r="V22" s="161">
        <v>0</v>
      </c>
      <c r="W22" s="161">
        <v>0</v>
      </c>
      <c r="X22" s="121"/>
      <c r="Y22" s="161">
        <v>0</v>
      </c>
      <c r="Z22" s="161">
        <v>0</v>
      </c>
      <c r="AA22" s="161">
        <v>0</v>
      </c>
      <c r="AB22" s="161">
        <v>0</v>
      </c>
      <c r="AC22" s="161">
        <v>0</v>
      </c>
      <c r="AD22" s="161">
        <v>0</v>
      </c>
      <c r="AE22" s="161">
        <v>0</v>
      </c>
      <c r="AF22" s="161">
        <v>0</v>
      </c>
      <c r="AG22" s="161">
        <v>0</v>
      </c>
      <c r="AH22" s="161">
        <v>0</v>
      </c>
      <c r="AI22" s="161">
        <v>0</v>
      </c>
    </row>
    <row r="23" ht="16.5" spans="1:35">
      <c r="A23" s="187" t="s">
        <v>140</v>
      </c>
      <c r="B23" s="161">
        <v>1</v>
      </c>
      <c r="C23" s="161">
        <f t="shared" si="4"/>
        <v>20</v>
      </c>
      <c r="D23" s="121"/>
      <c r="E23" s="161">
        <v>200</v>
      </c>
      <c r="F23" s="161">
        <v>0</v>
      </c>
      <c r="G23" s="161">
        <v>0</v>
      </c>
      <c r="H23" s="161">
        <v>0</v>
      </c>
      <c r="I23" s="161">
        <v>0</v>
      </c>
      <c r="J23" s="161">
        <v>0</v>
      </c>
      <c r="K23" s="161">
        <v>0</v>
      </c>
      <c r="L23" s="121"/>
      <c r="M23" s="161">
        <f t="shared" si="2"/>
        <v>245</v>
      </c>
      <c r="N23" s="161">
        <f t="shared" si="3"/>
        <v>0</v>
      </c>
      <c r="O23" s="161">
        <v>0</v>
      </c>
      <c r="P23" s="121"/>
      <c r="Q23" s="161">
        <v>0</v>
      </c>
      <c r="R23" s="161">
        <v>800</v>
      </c>
      <c r="S23" s="161">
        <f t="shared" si="0"/>
        <v>0</v>
      </c>
      <c r="T23" s="161">
        <f t="shared" si="1"/>
        <v>0</v>
      </c>
      <c r="U23" s="161">
        <v>0</v>
      </c>
      <c r="V23" s="161">
        <v>0</v>
      </c>
      <c r="W23" s="161">
        <v>0</v>
      </c>
      <c r="X23" s="121"/>
      <c r="Y23" s="161">
        <v>0</v>
      </c>
      <c r="Z23" s="161">
        <v>0</v>
      </c>
      <c r="AA23" s="161">
        <v>0</v>
      </c>
      <c r="AB23" s="161">
        <v>0</v>
      </c>
      <c r="AC23" s="161">
        <v>0</v>
      </c>
      <c r="AD23" s="161">
        <v>0</v>
      </c>
      <c r="AE23" s="161">
        <v>0</v>
      </c>
      <c r="AF23" s="161">
        <v>0</v>
      </c>
      <c r="AG23" s="161">
        <v>0</v>
      </c>
      <c r="AH23" s="161">
        <v>0</v>
      </c>
      <c r="AI23" s="161">
        <v>0</v>
      </c>
    </row>
    <row r="24" ht="16.5" spans="1:35">
      <c r="A24" s="187" t="s">
        <v>141</v>
      </c>
      <c r="B24" s="161">
        <v>1</v>
      </c>
      <c r="C24" s="161">
        <f t="shared" si="4"/>
        <v>21</v>
      </c>
      <c r="D24" s="121"/>
      <c r="E24" s="161">
        <v>200</v>
      </c>
      <c r="F24" s="161">
        <v>0</v>
      </c>
      <c r="G24" s="161">
        <v>0</v>
      </c>
      <c r="H24" s="161">
        <v>0</v>
      </c>
      <c r="I24" s="161">
        <v>0</v>
      </c>
      <c r="J24" s="161">
        <v>0</v>
      </c>
      <c r="K24" s="161">
        <v>0</v>
      </c>
      <c r="L24" s="121"/>
      <c r="M24" s="161">
        <f t="shared" si="2"/>
        <v>250</v>
      </c>
      <c r="N24" s="161">
        <f t="shared" si="3"/>
        <v>0</v>
      </c>
      <c r="O24" s="161">
        <v>0</v>
      </c>
      <c r="P24" s="121"/>
      <c r="Q24" s="161">
        <v>0</v>
      </c>
      <c r="R24" s="161">
        <v>800</v>
      </c>
      <c r="S24" s="161">
        <f t="shared" si="0"/>
        <v>0</v>
      </c>
      <c r="T24" s="161">
        <f t="shared" si="1"/>
        <v>0</v>
      </c>
      <c r="U24" s="161">
        <v>0</v>
      </c>
      <c r="V24" s="161">
        <v>0</v>
      </c>
      <c r="W24" s="161">
        <v>0</v>
      </c>
      <c r="X24" s="121"/>
      <c r="Y24" s="161">
        <v>0</v>
      </c>
      <c r="Z24" s="161">
        <v>0</v>
      </c>
      <c r="AA24" s="161">
        <v>0</v>
      </c>
      <c r="AB24" s="161">
        <v>0</v>
      </c>
      <c r="AC24" s="161">
        <v>0</v>
      </c>
      <c r="AD24" s="161">
        <v>0</v>
      </c>
      <c r="AE24" s="161">
        <v>0</v>
      </c>
      <c r="AF24" s="161">
        <v>0</v>
      </c>
      <c r="AG24" s="161">
        <v>0</v>
      </c>
      <c r="AH24" s="161">
        <v>0</v>
      </c>
      <c r="AI24" s="161">
        <v>0</v>
      </c>
    </row>
    <row r="25" ht="16.5" spans="1:35">
      <c r="A25" s="187" t="s">
        <v>142</v>
      </c>
      <c r="B25" s="161">
        <v>1</v>
      </c>
      <c r="C25" s="161">
        <f t="shared" si="4"/>
        <v>22</v>
      </c>
      <c r="D25" s="121"/>
      <c r="E25" s="161">
        <v>200</v>
      </c>
      <c r="F25" s="161">
        <v>0</v>
      </c>
      <c r="G25" s="161">
        <v>0</v>
      </c>
      <c r="H25" s="161">
        <v>0</v>
      </c>
      <c r="I25" s="161">
        <v>0</v>
      </c>
      <c r="J25" s="161">
        <v>0</v>
      </c>
      <c r="K25" s="161">
        <v>0</v>
      </c>
      <c r="L25" s="121"/>
      <c r="M25" s="161">
        <f t="shared" si="2"/>
        <v>255</v>
      </c>
      <c r="N25" s="161">
        <f t="shared" si="3"/>
        <v>0</v>
      </c>
      <c r="O25" s="161">
        <v>0</v>
      </c>
      <c r="P25" s="121"/>
      <c r="Q25" s="161">
        <v>0</v>
      </c>
      <c r="R25" s="161">
        <v>800</v>
      </c>
      <c r="S25" s="161">
        <f t="shared" si="0"/>
        <v>0</v>
      </c>
      <c r="T25" s="161">
        <f t="shared" si="1"/>
        <v>0</v>
      </c>
      <c r="U25" s="161">
        <v>0</v>
      </c>
      <c r="V25" s="161">
        <v>0</v>
      </c>
      <c r="W25" s="161">
        <v>0</v>
      </c>
      <c r="X25" s="121"/>
      <c r="Y25" s="161">
        <v>0</v>
      </c>
      <c r="Z25" s="161">
        <v>0</v>
      </c>
      <c r="AA25" s="161">
        <v>0</v>
      </c>
      <c r="AB25" s="161">
        <v>0</v>
      </c>
      <c r="AC25" s="161">
        <v>0</v>
      </c>
      <c r="AD25" s="161">
        <v>0</v>
      </c>
      <c r="AE25" s="161">
        <v>0</v>
      </c>
      <c r="AF25" s="161">
        <v>0</v>
      </c>
      <c r="AG25" s="161">
        <v>0</v>
      </c>
      <c r="AH25" s="161">
        <v>0</v>
      </c>
      <c r="AI25" s="161">
        <v>0</v>
      </c>
    </row>
    <row r="26" ht="16.5" spans="1:35">
      <c r="A26" s="187" t="s">
        <v>143</v>
      </c>
      <c r="B26" s="161">
        <v>1</v>
      </c>
      <c r="C26" s="161">
        <f t="shared" si="4"/>
        <v>23</v>
      </c>
      <c r="D26" s="121"/>
      <c r="E26" s="161">
        <v>200</v>
      </c>
      <c r="F26" s="161">
        <v>0</v>
      </c>
      <c r="G26" s="161">
        <v>0</v>
      </c>
      <c r="H26" s="161">
        <v>0</v>
      </c>
      <c r="I26" s="161">
        <v>0</v>
      </c>
      <c r="J26" s="161">
        <v>0</v>
      </c>
      <c r="K26" s="161">
        <v>0</v>
      </c>
      <c r="L26" s="121"/>
      <c r="M26" s="161">
        <f t="shared" si="2"/>
        <v>260</v>
      </c>
      <c r="N26" s="161">
        <f t="shared" si="3"/>
        <v>0</v>
      </c>
      <c r="O26" s="161">
        <v>0</v>
      </c>
      <c r="P26" s="121"/>
      <c r="Q26" s="161">
        <v>0</v>
      </c>
      <c r="R26" s="161">
        <v>800</v>
      </c>
      <c r="S26" s="161">
        <f t="shared" si="0"/>
        <v>0</v>
      </c>
      <c r="T26" s="161">
        <f t="shared" si="1"/>
        <v>0</v>
      </c>
      <c r="U26" s="161">
        <v>0</v>
      </c>
      <c r="V26" s="161">
        <v>0</v>
      </c>
      <c r="W26" s="161">
        <v>0</v>
      </c>
      <c r="X26" s="121"/>
      <c r="Y26" s="161">
        <v>0</v>
      </c>
      <c r="Z26" s="161">
        <v>0</v>
      </c>
      <c r="AA26" s="161">
        <v>0</v>
      </c>
      <c r="AB26" s="161">
        <v>0</v>
      </c>
      <c r="AC26" s="161">
        <v>0</v>
      </c>
      <c r="AD26" s="161">
        <v>0</v>
      </c>
      <c r="AE26" s="161">
        <v>0</v>
      </c>
      <c r="AF26" s="161">
        <v>0</v>
      </c>
      <c r="AG26" s="161">
        <v>0</v>
      </c>
      <c r="AH26" s="161">
        <v>0</v>
      </c>
      <c r="AI26" s="161">
        <v>0</v>
      </c>
    </row>
    <row r="27" ht="16.5" spans="1:35">
      <c r="A27" s="187" t="s">
        <v>144</v>
      </c>
      <c r="B27" s="161">
        <v>1</v>
      </c>
      <c r="C27" s="161">
        <f t="shared" si="4"/>
        <v>24</v>
      </c>
      <c r="D27" s="121"/>
      <c r="E27" s="161">
        <v>200</v>
      </c>
      <c r="F27" s="161">
        <v>0</v>
      </c>
      <c r="G27" s="161">
        <v>0</v>
      </c>
      <c r="H27" s="161">
        <v>0</v>
      </c>
      <c r="I27" s="161">
        <v>0</v>
      </c>
      <c r="J27" s="161">
        <v>0</v>
      </c>
      <c r="K27" s="161">
        <v>0</v>
      </c>
      <c r="L27" s="121"/>
      <c r="M27" s="161">
        <f t="shared" si="2"/>
        <v>265</v>
      </c>
      <c r="N27" s="161">
        <f t="shared" si="3"/>
        <v>0</v>
      </c>
      <c r="O27" s="161">
        <v>0</v>
      </c>
      <c r="P27" s="121"/>
      <c r="Q27" s="161">
        <v>0</v>
      </c>
      <c r="R27" s="161">
        <v>800</v>
      </c>
      <c r="S27" s="161">
        <f t="shared" si="0"/>
        <v>0</v>
      </c>
      <c r="T27" s="161">
        <f t="shared" si="1"/>
        <v>0</v>
      </c>
      <c r="U27" s="161">
        <v>0</v>
      </c>
      <c r="V27" s="161">
        <v>0</v>
      </c>
      <c r="W27" s="161">
        <v>0</v>
      </c>
      <c r="X27" s="121"/>
      <c r="Y27" s="161">
        <v>0</v>
      </c>
      <c r="Z27" s="161">
        <v>0</v>
      </c>
      <c r="AA27" s="161">
        <v>0</v>
      </c>
      <c r="AB27" s="161">
        <v>0</v>
      </c>
      <c r="AC27" s="161">
        <v>0</v>
      </c>
      <c r="AD27" s="161">
        <v>0</v>
      </c>
      <c r="AE27" s="161">
        <v>0</v>
      </c>
      <c r="AF27" s="161">
        <v>0</v>
      </c>
      <c r="AG27" s="161">
        <v>0</v>
      </c>
      <c r="AH27" s="161">
        <v>0</v>
      </c>
      <c r="AI27" s="161">
        <v>0</v>
      </c>
    </row>
    <row r="28" ht="16.5" spans="1:35">
      <c r="A28" s="187" t="s">
        <v>145</v>
      </c>
      <c r="B28" s="161">
        <v>1</v>
      </c>
      <c r="C28" s="161">
        <f t="shared" si="4"/>
        <v>25</v>
      </c>
      <c r="D28" s="121"/>
      <c r="E28" s="161">
        <v>200</v>
      </c>
      <c r="F28" s="161">
        <v>0</v>
      </c>
      <c r="G28" s="161">
        <v>0</v>
      </c>
      <c r="H28" s="161">
        <v>0</v>
      </c>
      <c r="I28" s="161">
        <v>0</v>
      </c>
      <c r="J28" s="161">
        <v>0</v>
      </c>
      <c r="K28" s="161">
        <v>0</v>
      </c>
      <c r="L28" s="121"/>
      <c r="M28" s="161">
        <f t="shared" si="2"/>
        <v>270</v>
      </c>
      <c r="N28" s="161">
        <f t="shared" si="3"/>
        <v>0</v>
      </c>
      <c r="O28" s="161">
        <v>0</v>
      </c>
      <c r="P28" s="121"/>
      <c r="Q28" s="161">
        <v>0</v>
      </c>
      <c r="R28" s="161">
        <v>800</v>
      </c>
      <c r="S28" s="161">
        <f t="shared" si="0"/>
        <v>0</v>
      </c>
      <c r="T28" s="161">
        <f t="shared" si="1"/>
        <v>0</v>
      </c>
      <c r="U28" s="161">
        <v>0</v>
      </c>
      <c r="V28" s="161">
        <v>0</v>
      </c>
      <c r="W28" s="161">
        <v>0</v>
      </c>
      <c r="X28" s="121"/>
      <c r="Y28" s="161">
        <v>0</v>
      </c>
      <c r="Z28" s="161">
        <v>0</v>
      </c>
      <c r="AA28" s="161">
        <v>0</v>
      </c>
      <c r="AB28" s="161">
        <v>0</v>
      </c>
      <c r="AC28" s="161">
        <v>0</v>
      </c>
      <c r="AD28" s="161">
        <v>0</v>
      </c>
      <c r="AE28" s="161">
        <v>0</v>
      </c>
      <c r="AF28" s="161">
        <v>0</v>
      </c>
      <c r="AG28" s="161">
        <v>0</v>
      </c>
      <c r="AH28" s="161">
        <v>0</v>
      </c>
      <c r="AI28" s="161">
        <v>0</v>
      </c>
    </row>
    <row r="29" ht="16.5" spans="1:35">
      <c r="A29" s="187" t="s">
        <v>146</v>
      </c>
      <c r="B29" s="161">
        <v>1</v>
      </c>
      <c r="C29" s="161">
        <f t="shared" si="4"/>
        <v>26</v>
      </c>
      <c r="D29" s="121"/>
      <c r="E29" s="161">
        <v>200</v>
      </c>
      <c r="F29" s="161">
        <v>0</v>
      </c>
      <c r="G29" s="161">
        <v>0</v>
      </c>
      <c r="H29" s="161">
        <v>0</v>
      </c>
      <c r="I29" s="161">
        <v>0</v>
      </c>
      <c r="J29" s="161">
        <v>0</v>
      </c>
      <c r="K29" s="161">
        <v>0</v>
      </c>
      <c r="L29" s="121"/>
      <c r="M29" s="161">
        <f t="shared" si="2"/>
        <v>275</v>
      </c>
      <c r="N29" s="161">
        <f t="shared" si="3"/>
        <v>0</v>
      </c>
      <c r="O29" s="161">
        <v>0</v>
      </c>
      <c r="P29" s="121"/>
      <c r="Q29" s="161">
        <v>0</v>
      </c>
      <c r="R29" s="161">
        <v>800</v>
      </c>
      <c r="S29" s="161">
        <f t="shared" si="0"/>
        <v>0</v>
      </c>
      <c r="T29" s="161">
        <f t="shared" si="1"/>
        <v>0</v>
      </c>
      <c r="U29" s="161">
        <v>0</v>
      </c>
      <c r="V29" s="161">
        <v>0</v>
      </c>
      <c r="W29" s="161">
        <v>0</v>
      </c>
      <c r="X29" s="121"/>
      <c r="Y29" s="161">
        <v>0</v>
      </c>
      <c r="Z29" s="161">
        <v>0</v>
      </c>
      <c r="AA29" s="161">
        <v>0</v>
      </c>
      <c r="AB29" s="161">
        <v>0</v>
      </c>
      <c r="AC29" s="161">
        <v>0</v>
      </c>
      <c r="AD29" s="161">
        <v>0</v>
      </c>
      <c r="AE29" s="161">
        <v>0</v>
      </c>
      <c r="AF29" s="161">
        <v>0</v>
      </c>
      <c r="AG29" s="161">
        <v>0</v>
      </c>
      <c r="AH29" s="161">
        <v>0</v>
      </c>
      <c r="AI29" s="161">
        <v>0</v>
      </c>
    </row>
    <row r="30" ht="16.5" spans="1:35">
      <c r="A30" s="187" t="s">
        <v>147</v>
      </c>
      <c r="B30" s="161">
        <v>1</v>
      </c>
      <c r="C30" s="161">
        <f t="shared" si="4"/>
        <v>27</v>
      </c>
      <c r="D30" s="121"/>
      <c r="E30" s="161">
        <v>200</v>
      </c>
      <c r="F30" s="161">
        <v>0</v>
      </c>
      <c r="G30" s="161">
        <v>0</v>
      </c>
      <c r="H30" s="161">
        <v>0</v>
      </c>
      <c r="I30" s="161">
        <v>0</v>
      </c>
      <c r="J30" s="161">
        <v>0</v>
      </c>
      <c r="K30" s="161">
        <v>0</v>
      </c>
      <c r="L30" s="121"/>
      <c r="M30" s="161">
        <f t="shared" si="2"/>
        <v>280</v>
      </c>
      <c r="N30" s="161">
        <f t="shared" si="3"/>
        <v>0</v>
      </c>
      <c r="O30" s="161">
        <v>0</v>
      </c>
      <c r="P30" s="121"/>
      <c r="Q30" s="161">
        <v>0</v>
      </c>
      <c r="R30" s="161">
        <v>800</v>
      </c>
      <c r="S30" s="161">
        <f t="shared" si="0"/>
        <v>0</v>
      </c>
      <c r="T30" s="161">
        <f t="shared" si="1"/>
        <v>0</v>
      </c>
      <c r="U30" s="161">
        <v>0</v>
      </c>
      <c r="V30" s="161">
        <v>0</v>
      </c>
      <c r="W30" s="161">
        <v>0</v>
      </c>
      <c r="X30" s="121"/>
      <c r="Y30" s="161">
        <v>0</v>
      </c>
      <c r="Z30" s="161">
        <v>0</v>
      </c>
      <c r="AA30" s="161">
        <v>0</v>
      </c>
      <c r="AB30" s="161">
        <v>0</v>
      </c>
      <c r="AC30" s="161">
        <v>0</v>
      </c>
      <c r="AD30" s="161">
        <v>0</v>
      </c>
      <c r="AE30" s="161">
        <v>0</v>
      </c>
      <c r="AF30" s="161">
        <v>0</v>
      </c>
      <c r="AG30" s="161">
        <v>0</v>
      </c>
      <c r="AH30" s="161">
        <v>0</v>
      </c>
      <c r="AI30" s="161">
        <v>0</v>
      </c>
    </row>
    <row r="31" ht="16.5" spans="1:35">
      <c r="A31" s="187" t="s">
        <v>148</v>
      </c>
      <c r="B31" s="161">
        <v>1</v>
      </c>
      <c r="C31" s="161">
        <f t="shared" si="4"/>
        <v>28</v>
      </c>
      <c r="D31" s="121"/>
      <c r="E31" s="161">
        <v>200</v>
      </c>
      <c r="F31" s="161">
        <v>0</v>
      </c>
      <c r="G31" s="161">
        <v>0</v>
      </c>
      <c r="H31" s="161">
        <v>0</v>
      </c>
      <c r="I31" s="161">
        <v>0</v>
      </c>
      <c r="J31" s="161">
        <v>0</v>
      </c>
      <c r="K31" s="161">
        <v>0</v>
      </c>
      <c r="L31" s="121"/>
      <c r="M31" s="161">
        <f t="shared" si="2"/>
        <v>285</v>
      </c>
      <c r="N31" s="161">
        <f t="shared" si="3"/>
        <v>0</v>
      </c>
      <c r="O31" s="161">
        <v>0</v>
      </c>
      <c r="P31" s="121"/>
      <c r="Q31" s="161">
        <v>0</v>
      </c>
      <c r="R31" s="161">
        <v>800</v>
      </c>
      <c r="S31" s="161">
        <f t="shared" si="0"/>
        <v>0</v>
      </c>
      <c r="T31" s="161">
        <f t="shared" si="1"/>
        <v>0</v>
      </c>
      <c r="U31" s="161">
        <v>0</v>
      </c>
      <c r="V31" s="161">
        <v>0</v>
      </c>
      <c r="W31" s="161">
        <v>0</v>
      </c>
      <c r="X31" s="121"/>
      <c r="Y31" s="161">
        <v>0</v>
      </c>
      <c r="Z31" s="161">
        <v>0</v>
      </c>
      <c r="AA31" s="161">
        <v>0</v>
      </c>
      <c r="AB31" s="161">
        <v>0</v>
      </c>
      <c r="AC31" s="161">
        <v>0</v>
      </c>
      <c r="AD31" s="161">
        <v>0</v>
      </c>
      <c r="AE31" s="161">
        <v>0</v>
      </c>
      <c r="AF31" s="161">
        <v>0</v>
      </c>
      <c r="AG31" s="161">
        <v>0</v>
      </c>
      <c r="AH31" s="161">
        <v>0</v>
      </c>
      <c r="AI31" s="161">
        <v>0</v>
      </c>
    </row>
    <row r="32" ht="16.5" spans="1:35">
      <c r="A32" s="187" t="s">
        <v>149</v>
      </c>
      <c r="B32" s="161">
        <v>1</v>
      </c>
      <c r="C32" s="161">
        <f t="shared" si="4"/>
        <v>29</v>
      </c>
      <c r="D32" s="121"/>
      <c r="E32" s="161">
        <v>200</v>
      </c>
      <c r="F32" s="161">
        <v>0</v>
      </c>
      <c r="G32" s="161">
        <v>0</v>
      </c>
      <c r="H32" s="161">
        <v>0</v>
      </c>
      <c r="I32" s="161">
        <v>0</v>
      </c>
      <c r="J32" s="161">
        <v>0</v>
      </c>
      <c r="K32" s="161">
        <v>0</v>
      </c>
      <c r="L32" s="121"/>
      <c r="M32" s="161">
        <f t="shared" si="2"/>
        <v>290</v>
      </c>
      <c r="N32" s="161">
        <f t="shared" si="3"/>
        <v>0</v>
      </c>
      <c r="O32" s="161">
        <v>0</v>
      </c>
      <c r="P32" s="121"/>
      <c r="Q32" s="161">
        <v>0</v>
      </c>
      <c r="R32" s="161">
        <v>800</v>
      </c>
      <c r="S32" s="161">
        <f t="shared" si="0"/>
        <v>0</v>
      </c>
      <c r="T32" s="161">
        <f t="shared" si="1"/>
        <v>0</v>
      </c>
      <c r="U32" s="161">
        <v>0</v>
      </c>
      <c r="V32" s="161">
        <v>0</v>
      </c>
      <c r="W32" s="161">
        <v>0</v>
      </c>
      <c r="X32" s="121"/>
      <c r="Y32" s="161">
        <v>0</v>
      </c>
      <c r="Z32" s="161">
        <v>0</v>
      </c>
      <c r="AA32" s="161">
        <v>0</v>
      </c>
      <c r="AB32" s="161">
        <v>0</v>
      </c>
      <c r="AC32" s="161">
        <v>0</v>
      </c>
      <c r="AD32" s="161">
        <v>0</v>
      </c>
      <c r="AE32" s="161">
        <v>0</v>
      </c>
      <c r="AF32" s="161">
        <v>0</v>
      </c>
      <c r="AG32" s="161">
        <v>0</v>
      </c>
      <c r="AH32" s="161">
        <v>0</v>
      </c>
      <c r="AI32" s="161">
        <v>0</v>
      </c>
    </row>
    <row r="33" ht="16.5" spans="1:35">
      <c r="A33" s="187" t="s">
        <v>150</v>
      </c>
      <c r="B33" s="155">
        <v>1</v>
      </c>
      <c r="C33" s="161">
        <f t="shared" si="4"/>
        <v>30</v>
      </c>
      <c r="D33" s="155"/>
      <c r="E33" s="155">
        <v>200</v>
      </c>
      <c r="F33" s="155">
        <v>2000</v>
      </c>
      <c r="G33" s="155">
        <v>0</v>
      </c>
      <c r="H33" s="155" t="s">
        <v>151</v>
      </c>
      <c r="I33" s="155">
        <v>0</v>
      </c>
      <c r="J33" s="155">
        <v>0</v>
      </c>
      <c r="K33" s="155">
        <v>0</v>
      </c>
      <c r="L33" s="155"/>
      <c r="M33" s="161">
        <f t="shared" si="2"/>
        <v>295</v>
      </c>
      <c r="N33" s="161">
        <f t="shared" si="3"/>
        <v>0</v>
      </c>
      <c r="O33" s="161">
        <v>0</v>
      </c>
      <c r="P33" s="155"/>
      <c r="Q33" s="155">
        <v>0</v>
      </c>
      <c r="R33" s="155">
        <v>800</v>
      </c>
      <c r="S33" s="161">
        <f t="shared" si="0"/>
        <v>0</v>
      </c>
      <c r="T33" s="161">
        <f t="shared" si="1"/>
        <v>0</v>
      </c>
      <c r="U33" s="155">
        <v>0</v>
      </c>
      <c r="V33" s="161">
        <v>0</v>
      </c>
      <c r="W33" s="161">
        <v>0</v>
      </c>
      <c r="X33" s="155"/>
      <c r="Y33" s="155">
        <v>0</v>
      </c>
      <c r="Z33" s="155">
        <v>0</v>
      </c>
      <c r="AA33" s="155">
        <v>0</v>
      </c>
      <c r="AB33" s="155">
        <v>0</v>
      </c>
      <c r="AC33" s="155">
        <v>0</v>
      </c>
      <c r="AD33" s="155">
        <v>0</v>
      </c>
      <c r="AE33" s="155">
        <v>0</v>
      </c>
      <c r="AF33" s="155">
        <v>0</v>
      </c>
      <c r="AG33" s="155">
        <v>0</v>
      </c>
      <c r="AH33" s="161">
        <v>0</v>
      </c>
      <c r="AI33" s="155">
        <v>0</v>
      </c>
    </row>
    <row r="34" s="179" customFormat="1" ht="16.5" spans="1:35">
      <c r="A34" s="187" t="s">
        <v>152</v>
      </c>
      <c r="B34" s="155">
        <v>2</v>
      </c>
      <c r="C34" s="161">
        <f t="shared" si="4"/>
        <v>31</v>
      </c>
      <c r="D34" s="155"/>
      <c r="E34" s="155">
        <v>1000</v>
      </c>
      <c r="F34" s="155">
        <v>0</v>
      </c>
      <c r="G34" s="155">
        <v>0</v>
      </c>
      <c r="H34" s="155">
        <v>0</v>
      </c>
      <c r="I34" s="155">
        <v>0</v>
      </c>
      <c r="J34" s="155">
        <v>0</v>
      </c>
      <c r="K34" s="155">
        <v>0</v>
      </c>
      <c r="L34" s="155"/>
      <c r="M34" s="161">
        <f t="shared" si="2"/>
        <v>450</v>
      </c>
      <c r="N34" s="161">
        <f t="shared" si="3"/>
        <v>2</v>
      </c>
      <c r="O34" s="161">
        <v>0</v>
      </c>
      <c r="P34" s="155"/>
      <c r="Q34" s="155">
        <v>0</v>
      </c>
      <c r="R34" s="155">
        <v>800</v>
      </c>
      <c r="S34" s="161">
        <f t="shared" si="0"/>
        <v>0</v>
      </c>
      <c r="T34" s="161">
        <f t="shared" si="1"/>
        <v>0</v>
      </c>
      <c r="U34" s="155">
        <v>0</v>
      </c>
      <c r="V34" s="161">
        <v>0</v>
      </c>
      <c r="W34" s="161">
        <v>0</v>
      </c>
      <c r="X34" s="155"/>
      <c r="Y34" s="155">
        <v>0</v>
      </c>
      <c r="Z34" s="155">
        <v>0</v>
      </c>
      <c r="AA34" s="155">
        <v>0</v>
      </c>
      <c r="AB34" s="155">
        <v>0</v>
      </c>
      <c r="AC34" s="155">
        <v>0</v>
      </c>
      <c r="AD34" s="155">
        <v>0</v>
      </c>
      <c r="AE34" s="155">
        <v>0</v>
      </c>
      <c r="AF34" s="155">
        <v>0</v>
      </c>
      <c r="AG34" s="155">
        <v>0</v>
      </c>
      <c r="AH34" s="161">
        <v>0</v>
      </c>
      <c r="AI34" s="155">
        <v>0</v>
      </c>
    </row>
    <row r="35" s="179" customFormat="1" ht="16.5" spans="1:35">
      <c r="A35" s="187" t="s">
        <v>153</v>
      </c>
      <c r="B35" s="155">
        <v>2</v>
      </c>
      <c r="C35" s="161">
        <f t="shared" si="4"/>
        <v>32</v>
      </c>
      <c r="D35" s="155"/>
      <c r="E35" s="155">
        <v>1000</v>
      </c>
      <c r="F35" s="155">
        <v>0</v>
      </c>
      <c r="G35" s="155">
        <v>0</v>
      </c>
      <c r="H35" s="155">
        <v>0</v>
      </c>
      <c r="I35" s="155">
        <v>0</v>
      </c>
      <c r="J35" s="155">
        <v>0</v>
      </c>
      <c r="K35" s="155">
        <v>0</v>
      </c>
      <c r="L35" s="155"/>
      <c r="M35" s="161">
        <f t="shared" si="2"/>
        <v>455</v>
      </c>
      <c r="N35" s="161">
        <f t="shared" si="3"/>
        <v>2</v>
      </c>
      <c r="O35" s="161">
        <v>0</v>
      </c>
      <c r="P35" s="155"/>
      <c r="Q35" s="155">
        <v>0</v>
      </c>
      <c r="R35" s="155">
        <v>800</v>
      </c>
      <c r="S35" s="161">
        <f t="shared" si="0"/>
        <v>0</v>
      </c>
      <c r="T35" s="161">
        <f t="shared" si="1"/>
        <v>0</v>
      </c>
      <c r="U35" s="155">
        <v>0</v>
      </c>
      <c r="V35" s="161">
        <v>0</v>
      </c>
      <c r="W35" s="161">
        <v>0</v>
      </c>
      <c r="X35" s="155"/>
      <c r="Y35" s="155">
        <v>0</v>
      </c>
      <c r="Z35" s="155">
        <v>0</v>
      </c>
      <c r="AA35" s="155">
        <v>0</v>
      </c>
      <c r="AB35" s="155">
        <v>0</v>
      </c>
      <c r="AC35" s="155">
        <v>0</v>
      </c>
      <c r="AD35" s="155">
        <v>0</v>
      </c>
      <c r="AE35" s="155">
        <v>0</v>
      </c>
      <c r="AF35" s="155">
        <v>0</v>
      </c>
      <c r="AG35" s="155">
        <v>0</v>
      </c>
      <c r="AH35" s="161">
        <v>0</v>
      </c>
      <c r="AI35" s="155">
        <v>0</v>
      </c>
    </row>
    <row r="36" s="179" customFormat="1" ht="16.5" spans="1:35">
      <c r="A36" s="187" t="s">
        <v>154</v>
      </c>
      <c r="B36" s="155">
        <v>2</v>
      </c>
      <c r="C36" s="161">
        <f t="shared" si="4"/>
        <v>33</v>
      </c>
      <c r="D36" s="155"/>
      <c r="E36" s="155">
        <v>1000</v>
      </c>
      <c r="F36" s="155">
        <v>0</v>
      </c>
      <c r="G36" s="155">
        <v>0</v>
      </c>
      <c r="H36" s="155">
        <v>0</v>
      </c>
      <c r="I36" s="155">
        <v>0</v>
      </c>
      <c r="J36" s="155">
        <v>0</v>
      </c>
      <c r="K36" s="155">
        <v>0</v>
      </c>
      <c r="L36" s="155"/>
      <c r="M36" s="161">
        <f t="shared" si="2"/>
        <v>460</v>
      </c>
      <c r="N36" s="161">
        <f t="shared" si="3"/>
        <v>2</v>
      </c>
      <c r="O36" s="161">
        <v>0</v>
      </c>
      <c r="P36" s="155"/>
      <c r="Q36" s="155">
        <v>0</v>
      </c>
      <c r="R36" s="155">
        <v>800</v>
      </c>
      <c r="S36" s="161">
        <f t="shared" si="0"/>
        <v>0</v>
      </c>
      <c r="T36" s="161">
        <f t="shared" si="1"/>
        <v>0</v>
      </c>
      <c r="U36" s="155">
        <v>0</v>
      </c>
      <c r="V36" s="161">
        <v>0</v>
      </c>
      <c r="W36" s="161">
        <v>0</v>
      </c>
      <c r="X36" s="155"/>
      <c r="Y36" s="155">
        <v>0</v>
      </c>
      <c r="Z36" s="155">
        <v>0</v>
      </c>
      <c r="AA36" s="155">
        <v>0</v>
      </c>
      <c r="AB36" s="155">
        <v>0</v>
      </c>
      <c r="AC36" s="155">
        <v>0</v>
      </c>
      <c r="AD36" s="155">
        <v>0</v>
      </c>
      <c r="AE36" s="155">
        <v>0</v>
      </c>
      <c r="AF36" s="155">
        <v>0</v>
      </c>
      <c r="AG36" s="155">
        <v>0</v>
      </c>
      <c r="AH36" s="161">
        <v>0</v>
      </c>
      <c r="AI36" s="155">
        <v>0</v>
      </c>
    </row>
    <row r="37" s="179" customFormat="1" ht="16.5" spans="1:35">
      <c r="A37" s="187" t="s">
        <v>155</v>
      </c>
      <c r="B37" s="155">
        <v>2</v>
      </c>
      <c r="C37" s="161">
        <f t="shared" si="4"/>
        <v>34</v>
      </c>
      <c r="D37" s="155"/>
      <c r="E37" s="155">
        <v>1000</v>
      </c>
      <c r="F37" s="155">
        <v>0</v>
      </c>
      <c r="G37" s="155">
        <v>0</v>
      </c>
      <c r="H37" s="155">
        <v>0</v>
      </c>
      <c r="I37" s="155">
        <v>0</v>
      </c>
      <c r="J37" s="155">
        <v>0</v>
      </c>
      <c r="K37" s="155">
        <v>0</v>
      </c>
      <c r="L37" s="155"/>
      <c r="M37" s="161">
        <f t="shared" si="2"/>
        <v>465</v>
      </c>
      <c r="N37" s="161">
        <f t="shared" si="3"/>
        <v>2</v>
      </c>
      <c r="O37" s="161">
        <v>0</v>
      </c>
      <c r="P37" s="155"/>
      <c r="Q37" s="155">
        <v>0</v>
      </c>
      <c r="R37" s="155">
        <v>800</v>
      </c>
      <c r="S37" s="161">
        <f t="shared" si="0"/>
        <v>0</v>
      </c>
      <c r="T37" s="161">
        <f t="shared" si="1"/>
        <v>0</v>
      </c>
      <c r="U37" s="155">
        <v>0</v>
      </c>
      <c r="V37" s="161">
        <v>0</v>
      </c>
      <c r="W37" s="161">
        <v>0</v>
      </c>
      <c r="X37" s="155"/>
      <c r="Y37" s="155">
        <v>0</v>
      </c>
      <c r="Z37" s="155">
        <v>0</v>
      </c>
      <c r="AA37" s="155">
        <v>0</v>
      </c>
      <c r="AB37" s="155">
        <v>0</v>
      </c>
      <c r="AC37" s="155">
        <v>0</v>
      </c>
      <c r="AD37" s="155">
        <v>0</v>
      </c>
      <c r="AE37" s="155">
        <v>0</v>
      </c>
      <c r="AF37" s="155">
        <v>0</v>
      </c>
      <c r="AG37" s="155">
        <v>0</v>
      </c>
      <c r="AH37" s="161">
        <v>0</v>
      </c>
      <c r="AI37" s="155">
        <v>0</v>
      </c>
    </row>
    <row r="38" s="179" customFormat="1" ht="16.5" spans="1:35">
      <c r="A38" s="187" t="s">
        <v>156</v>
      </c>
      <c r="B38" s="155">
        <v>2</v>
      </c>
      <c r="C38" s="161">
        <f t="shared" si="4"/>
        <v>35</v>
      </c>
      <c r="D38" s="155"/>
      <c r="E38" s="155">
        <v>1000</v>
      </c>
      <c r="F38" s="155">
        <v>0</v>
      </c>
      <c r="G38" s="155">
        <v>0</v>
      </c>
      <c r="H38" s="155">
        <v>0</v>
      </c>
      <c r="I38" s="155">
        <v>0</v>
      </c>
      <c r="J38" s="155">
        <v>0</v>
      </c>
      <c r="K38" s="155">
        <v>0</v>
      </c>
      <c r="L38" s="155"/>
      <c r="M38" s="161">
        <f t="shared" si="2"/>
        <v>470</v>
      </c>
      <c r="N38" s="161">
        <f t="shared" si="3"/>
        <v>2</v>
      </c>
      <c r="O38" s="161">
        <v>0</v>
      </c>
      <c r="P38" s="155"/>
      <c r="Q38" s="155">
        <v>0</v>
      </c>
      <c r="R38" s="155">
        <v>800</v>
      </c>
      <c r="S38" s="161">
        <f t="shared" si="0"/>
        <v>0</v>
      </c>
      <c r="T38" s="161">
        <f t="shared" si="1"/>
        <v>0</v>
      </c>
      <c r="U38" s="155">
        <v>0</v>
      </c>
      <c r="V38" s="161">
        <v>0</v>
      </c>
      <c r="W38" s="161">
        <v>0</v>
      </c>
      <c r="X38" s="155"/>
      <c r="Y38" s="155">
        <v>0</v>
      </c>
      <c r="Z38" s="155">
        <v>0</v>
      </c>
      <c r="AA38" s="155">
        <v>0</v>
      </c>
      <c r="AB38" s="155">
        <v>0</v>
      </c>
      <c r="AC38" s="155">
        <v>0</v>
      </c>
      <c r="AD38" s="155">
        <v>0</v>
      </c>
      <c r="AE38" s="155">
        <v>0</v>
      </c>
      <c r="AF38" s="155">
        <v>0</v>
      </c>
      <c r="AG38" s="155">
        <v>0</v>
      </c>
      <c r="AH38" s="161">
        <v>0</v>
      </c>
      <c r="AI38" s="155">
        <v>0</v>
      </c>
    </row>
    <row r="39" s="179" customFormat="1" ht="16.5" spans="1:35">
      <c r="A39" s="187" t="s">
        <v>157</v>
      </c>
      <c r="B39" s="155">
        <v>2</v>
      </c>
      <c r="C39" s="161">
        <f t="shared" si="4"/>
        <v>36</v>
      </c>
      <c r="D39" s="155"/>
      <c r="E39" s="155">
        <v>1000</v>
      </c>
      <c r="F39" s="155">
        <v>0</v>
      </c>
      <c r="G39" s="155">
        <v>0</v>
      </c>
      <c r="H39" s="155">
        <v>0</v>
      </c>
      <c r="I39" s="155">
        <v>0</v>
      </c>
      <c r="J39" s="155">
        <v>0</v>
      </c>
      <c r="K39" s="155">
        <v>0</v>
      </c>
      <c r="L39" s="155"/>
      <c r="M39" s="161">
        <f t="shared" si="2"/>
        <v>475</v>
      </c>
      <c r="N39" s="161">
        <f t="shared" si="3"/>
        <v>2</v>
      </c>
      <c r="O39" s="161">
        <v>0</v>
      </c>
      <c r="P39" s="155"/>
      <c r="Q39" s="155">
        <v>0</v>
      </c>
      <c r="R39" s="155">
        <v>800</v>
      </c>
      <c r="S39" s="161">
        <f t="shared" si="0"/>
        <v>0</v>
      </c>
      <c r="T39" s="161">
        <f t="shared" si="1"/>
        <v>0</v>
      </c>
      <c r="U39" s="155">
        <v>0</v>
      </c>
      <c r="V39" s="161">
        <v>0</v>
      </c>
      <c r="W39" s="161">
        <v>0</v>
      </c>
      <c r="X39" s="155"/>
      <c r="Y39" s="155">
        <v>0</v>
      </c>
      <c r="Z39" s="155">
        <v>0</v>
      </c>
      <c r="AA39" s="155">
        <v>0</v>
      </c>
      <c r="AB39" s="155">
        <v>0</v>
      </c>
      <c r="AC39" s="155">
        <v>0</v>
      </c>
      <c r="AD39" s="155">
        <v>0</v>
      </c>
      <c r="AE39" s="155">
        <v>0</v>
      </c>
      <c r="AF39" s="155">
        <v>0</v>
      </c>
      <c r="AG39" s="155">
        <v>0</v>
      </c>
      <c r="AH39" s="161">
        <v>0</v>
      </c>
      <c r="AI39" s="155">
        <v>0</v>
      </c>
    </row>
    <row r="40" s="179" customFormat="1" ht="16.5" spans="1:35">
      <c r="A40" s="187" t="s">
        <v>158</v>
      </c>
      <c r="B40" s="155">
        <v>2</v>
      </c>
      <c r="C40" s="161">
        <f t="shared" si="4"/>
        <v>37</v>
      </c>
      <c r="D40" s="155"/>
      <c r="E40" s="155">
        <v>1000</v>
      </c>
      <c r="F40" s="155">
        <v>0</v>
      </c>
      <c r="G40" s="155">
        <v>0</v>
      </c>
      <c r="H40" s="155">
        <v>0</v>
      </c>
      <c r="I40" s="155">
        <v>0</v>
      </c>
      <c r="J40" s="155">
        <v>0</v>
      </c>
      <c r="K40" s="155">
        <v>0</v>
      </c>
      <c r="L40" s="155"/>
      <c r="M40" s="161">
        <f t="shared" si="2"/>
        <v>480</v>
      </c>
      <c r="N40" s="161">
        <f t="shared" si="3"/>
        <v>2</v>
      </c>
      <c r="O40" s="161">
        <v>0</v>
      </c>
      <c r="P40" s="155"/>
      <c r="Q40" s="155">
        <v>0</v>
      </c>
      <c r="R40" s="155">
        <v>800</v>
      </c>
      <c r="S40" s="161">
        <f t="shared" si="0"/>
        <v>0</v>
      </c>
      <c r="T40" s="161">
        <f t="shared" si="1"/>
        <v>0</v>
      </c>
      <c r="U40" s="155">
        <v>0</v>
      </c>
      <c r="V40" s="161">
        <v>0</v>
      </c>
      <c r="W40" s="161">
        <v>0</v>
      </c>
      <c r="X40" s="155"/>
      <c r="Y40" s="155">
        <v>0</v>
      </c>
      <c r="Z40" s="155">
        <v>0</v>
      </c>
      <c r="AA40" s="155">
        <v>0</v>
      </c>
      <c r="AB40" s="155">
        <v>0</v>
      </c>
      <c r="AC40" s="155">
        <v>0</v>
      </c>
      <c r="AD40" s="155">
        <v>0</v>
      </c>
      <c r="AE40" s="155">
        <v>0</v>
      </c>
      <c r="AF40" s="155">
        <v>0</v>
      </c>
      <c r="AG40" s="155">
        <v>0</v>
      </c>
      <c r="AH40" s="161">
        <v>0</v>
      </c>
      <c r="AI40" s="155">
        <v>0</v>
      </c>
    </row>
    <row r="41" s="179" customFormat="1" ht="16.5" spans="1:35">
      <c r="A41" s="187" t="s">
        <v>159</v>
      </c>
      <c r="B41" s="155">
        <v>2</v>
      </c>
      <c r="C41" s="161">
        <f t="shared" si="4"/>
        <v>38</v>
      </c>
      <c r="D41" s="155"/>
      <c r="E41" s="155">
        <v>1000</v>
      </c>
      <c r="F41" s="155">
        <v>0</v>
      </c>
      <c r="G41" s="155">
        <v>0</v>
      </c>
      <c r="H41" s="155">
        <v>0</v>
      </c>
      <c r="I41" s="155">
        <v>0</v>
      </c>
      <c r="J41" s="155">
        <v>0</v>
      </c>
      <c r="K41" s="155">
        <v>0</v>
      </c>
      <c r="L41" s="155"/>
      <c r="M41" s="161">
        <f t="shared" si="2"/>
        <v>485</v>
      </c>
      <c r="N41" s="161">
        <f t="shared" si="3"/>
        <v>2</v>
      </c>
      <c r="O41" s="161">
        <v>0</v>
      </c>
      <c r="P41" s="155"/>
      <c r="Q41" s="155">
        <v>0</v>
      </c>
      <c r="R41" s="155">
        <v>800</v>
      </c>
      <c r="S41" s="161">
        <f t="shared" si="0"/>
        <v>0</v>
      </c>
      <c r="T41" s="161">
        <f t="shared" si="1"/>
        <v>0</v>
      </c>
      <c r="U41" s="155">
        <v>0</v>
      </c>
      <c r="V41" s="161">
        <v>0</v>
      </c>
      <c r="W41" s="161">
        <v>0</v>
      </c>
      <c r="X41" s="155"/>
      <c r="Y41" s="155">
        <v>0</v>
      </c>
      <c r="Z41" s="155">
        <v>0</v>
      </c>
      <c r="AA41" s="155">
        <v>0</v>
      </c>
      <c r="AB41" s="155">
        <v>0</v>
      </c>
      <c r="AC41" s="155">
        <v>0</v>
      </c>
      <c r="AD41" s="155">
        <v>0</v>
      </c>
      <c r="AE41" s="155">
        <v>0</v>
      </c>
      <c r="AF41" s="155">
        <v>0</v>
      </c>
      <c r="AG41" s="155">
        <v>0</v>
      </c>
      <c r="AH41" s="161">
        <v>0</v>
      </c>
      <c r="AI41" s="155">
        <v>0</v>
      </c>
    </row>
    <row r="42" s="179" customFormat="1" ht="16.5" spans="1:35">
      <c r="A42" s="187" t="s">
        <v>160</v>
      </c>
      <c r="B42" s="155">
        <v>2</v>
      </c>
      <c r="C42" s="161">
        <f t="shared" si="4"/>
        <v>39</v>
      </c>
      <c r="D42" s="155"/>
      <c r="E42" s="155">
        <v>1000</v>
      </c>
      <c r="F42" s="155">
        <v>0</v>
      </c>
      <c r="G42" s="155">
        <v>0</v>
      </c>
      <c r="H42" s="155">
        <v>0</v>
      </c>
      <c r="I42" s="155">
        <v>0</v>
      </c>
      <c r="J42" s="155">
        <v>0</v>
      </c>
      <c r="K42" s="155">
        <v>0</v>
      </c>
      <c r="L42" s="155"/>
      <c r="M42" s="161">
        <f t="shared" si="2"/>
        <v>490</v>
      </c>
      <c r="N42" s="161">
        <f t="shared" si="3"/>
        <v>2</v>
      </c>
      <c r="O42" s="161">
        <v>0</v>
      </c>
      <c r="P42" s="155"/>
      <c r="Q42" s="155">
        <v>0</v>
      </c>
      <c r="R42" s="155">
        <v>800</v>
      </c>
      <c r="S42" s="161">
        <f t="shared" si="0"/>
        <v>0</v>
      </c>
      <c r="T42" s="161">
        <f t="shared" si="1"/>
        <v>0</v>
      </c>
      <c r="U42" s="155">
        <v>0</v>
      </c>
      <c r="V42" s="161">
        <v>0</v>
      </c>
      <c r="W42" s="161">
        <v>0</v>
      </c>
      <c r="X42" s="155"/>
      <c r="Y42" s="155">
        <v>0</v>
      </c>
      <c r="Z42" s="155">
        <v>0</v>
      </c>
      <c r="AA42" s="155">
        <v>0</v>
      </c>
      <c r="AB42" s="155">
        <v>0</v>
      </c>
      <c r="AC42" s="155">
        <v>0</v>
      </c>
      <c r="AD42" s="155">
        <v>0</v>
      </c>
      <c r="AE42" s="155">
        <v>0</v>
      </c>
      <c r="AF42" s="155">
        <v>0</v>
      </c>
      <c r="AG42" s="155">
        <v>0</v>
      </c>
      <c r="AH42" s="161">
        <v>0</v>
      </c>
      <c r="AI42" s="155">
        <v>0</v>
      </c>
    </row>
    <row r="43" s="179" customFormat="1" ht="16.5" spans="1:35">
      <c r="A43" s="187" t="s">
        <v>161</v>
      </c>
      <c r="B43" s="155">
        <v>2</v>
      </c>
      <c r="C43" s="161">
        <f t="shared" si="4"/>
        <v>40</v>
      </c>
      <c r="D43" s="155"/>
      <c r="E43" s="155">
        <v>1000</v>
      </c>
      <c r="F43" s="155">
        <v>0</v>
      </c>
      <c r="G43" s="155">
        <v>0</v>
      </c>
      <c r="H43" s="155">
        <v>0</v>
      </c>
      <c r="I43" s="155">
        <v>0</v>
      </c>
      <c r="J43" s="155">
        <v>0</v>
      </c>
      <c r="K43" s="155">
        <v>0</v>
      </c>
      <c r="L43" s="155"/>
      <c r="M43" s="161">
        <f t="shared" si="2"/>
        <v>495</v>
      </c>
      <c r="N43" s="161">
        <f t="shared" si="3"/>
        <v>2</v>
      </c>
      <c r="O43" s="161">
        <v>0</v>
      </c>
      <c r="P43" s="155"/>
      <c r="Q43" s="155">
        <v>0</v>
      </c>
      <c r="R43" s="155">
        <v>800</v>
      </c>
      <c r="S43" s="161">
        <f t="shared" si="0"/>
        <v>0</v>
      </c>
      <c r="T43" s="161">
        <f t="shared" si="1"/>
        <v>0</v>
      </c>
      <c r="U43" s="155">
        <v>0</v>
      </c>
      <c r="V43" s="161">
        <v>0</v>
      </c>
      <c r="W43" s="161">
        <v>0</v>
      </c>
      <c r="X43" s="155"/>
      <c r="Y43" s="155">
        <v>0</v>
      </c>
      <c r="Z43" s="155">
        <v>0</v>
      </c>
      <c r="AA43" s="155">
        <v>0</v>
      </c>
      <c r="AB43" s="155">
        <v>0</v>
      </c>
      <c r="AC43" s="155">
        <v>0</v>
      </c>
      <c r="AD43" s="155">
        <v>0</v>
      </c>
      <c r="AE43" s="155">
        <v>0</v>
      </c>
      <c r="AF43" s="155">
        <v>0</v>
      </c>
      <c r="AG43" s="155">
        <v>0</v>
      </c>
      <c r="AH43" s="161">
        <v>0</v>
      </c>
      <c r="AI43" s="155">
        <v>0</v>
      </c>
    </row>
    <row r="44" s="179" customFormat="1" ht="16.5" spans="1:35">
      <c r="A44" s="187" t="s">
        <v>162</v>
      </c>
      <c r="B44" s="155">
        <v>2</v>
      </c>
      <c r="C44" s="161">
        <f t="shared" si="4"/>
        <v>41</v>
      </c>
      <c r="D44" s="155"/>
      <c r="E44" s="155">
        <v>1000</v>
      </c>
      <c r="F44" s="155">
        <v>0</v>
      </c>
      <c r="G44" s="155">
        <v>0</v>
      </c>
      <c r="H44" s="155">
        <v>0</v>
      </c>
      <c r="I44" s="155">
        <v>0</v>
      </c>
      <c r="J44" s="155">
        <v>0</v>
      </c>
      <c r="K44" s="155">
        <v>0</v>
      </c>
      <c r="L44" s="155"/>
      <c r="M44" s="161">
        <f t="shared" si="2"/>
        <v>500</v>
      </c>
      <c r="N44" s="161">
        <f t="shared" si="3"/>
        <v>2</v>
      </c>
      <c r="O44" s="161">
        <v>0</v>
      </c>
      <c r="P44" s="155"/>
      <c r="Q44" s="155">
        <v>0</v>
      </c>
      <c r="R44" s="155">
        <v>800</v>
      </c>
      <c r="S44" s="161">
        <f t="shared" si="0"/>
        <v>0</v>
      </c>
      <c r="T44" s="161">
        <f t="shared" si="1"/>
        <v>0</v>
      </c>
      <c r="U44" s="155">
        <v>0</v>
      </c>
      <c r="V44" s="161">
        <v>0</v>
      </c>
      <c r="W44" s="161">
        <v>0</v>
      </c>
      <c r="X44" s="155"/>
      <c r="Y44" s="155">
        <v>0</v>
      </c>
      <c r="Z44" s="155">
        <v>0</v>
      </c>
      <c r="AA44" s="155">
        <v>0</v>
      </c>
      <c r="AB44" s="155">
        <v>0</v>
      </c>
      <c r="AC44" s="155">
        <v>0</v>
      </c>
      <c r="AD44" s="155">
        <v>0</v>
      </c>
      <c r="AE44" s="155">
        <v>0</v>
      </c>
      <c r="AF44" s="155">
        <v>0</v>
      </c>
      <c r="AG44" s="155">
        <v>0</v>
      </c>
      <c r="AH44" s="161">
        <v>0</v>
      </c>
      <c r="AI44" s="155">
        <v>0</v>
      </c>
    </row>
    <row r="45" s="179" customFormat="1" ht="16.5" spans="1:35">
      <c r="A45" s="187" t="s">
        <v>163</v>
      </c>
      <c r="B45" s="155">
        <v>2</v>
      </c>
      <c r="C45" s="161">
        <f t="shared" si="4"/>
        <v>42</v>
      </c>
      <c r="D45" s="155"/>
      <c r="E45" s="155">
        <v>1000</v>
      </c>
      <c r="F45" s="155">
        <v>0</v>
      </c>
      <c r="G45" s="155">
        <v>0</v>
      </c>
      <c r="H45" s="155">
        <v>0</v>
      </c>
      <c r="I45" s="155">
        <v>0</v>
      </c>
      <c r="J45" s="155">
        <v>0</v>
      </c>
      <c r="K45" s="155">
        <v>0</v>
      </c>
      <c r="L45" s="155"/>
      <c r="M45" s="161">
        <f t="shared" si="2"/>
        <v>505</v>
      </c>
      <c r="N45" s="161">
        <f t="shared" si="3"/>
        <v>2</v>
      </c>
      <c r="O45" s="161">
        <v>0</v>
      </c>
      <c r="P45" s="155"/>
      <c r="Q45" s="155">
        <v>0</v>
      </c>
      <c r="R45" s="155">
        <v>800</v>
      </c>
      <c r="S45" s="161">
        <f t="shared" si="0"/>
        <v>0</v>
      </c>
      <c r="T45" s="161">
        <f t="shared" si="1"/>
        <v>0</v>
      </c>
      <c r="U45" s="155">
        <v>0</v>
      </c>
      <c r="V45" s="161">
        <v>0</v>
      </c>
      <c r="W45" s="161">
        <v>0</v>
      </c>
      <c r="X45" s="155"/>
      <c r="Y45" s="155">
        <v>0</v>
      </c>
      <c r="Z45" s="155">
        <v>0</v>
      </c>
      <c r="AA45" s="155">
        <v>0</v>
      </c>
      <c r="AB45" s="155">
        <v>0</v>
      </c>
      <c r="AC45" s="155">
        <v>0</v>
      </c>
      <c r="AD45" s="155">
        <v>0</v>
      </c>
      <c r="AE45" s="155">
        <v>0</v>
      </c>
      <c r="AF45" s="155">
        <v>0</v>
      </c>
      <c r="AG45" s="155">
        <v>0</v>
      </c>
      <c r="AH45" s="161">
        <v>0</v>
      </c>
      <c r="AI45" s="155">
        <v>0</v>
      </c>
    </row>
    <row r="46" s="179" customFormat="1" ht="16.5" spans="1:35">
      <c r="A46" s="187" t="s">
        <v>164</v>
      </c>
      <c r="B46" s="155">
        <v>2</v>
      </c>
      <c r="C46" s="161">
        <f t="shared" si="4"/>
        <v>43</v>
      </c>
      <c r="D46" s="155"/>
      <c r="E46" s="155">
        <v>1000</v>
      </c>
      <c r="F46" s="155">
        <v>0</v>
      </c>
      <c r="G46" s="155">
        <v>0</v>
      </c>
      <c r="H46" s="155">
        <v>0</v>
      </c>
      <c r="I46" s="155">
        <v>0</v>
      </c>
      <c r="J46" s="155">
        <v>0</v>
      </c>
      <c r="K46" s="155">
        <v>0</v>
      </c>
      <c r="L46" s="155"/>
      <c r="M46" s="161">
        <f t="shared" si="2"/>
        <v>510</v>
      </c>
      <c r="N46" s="161">
        <f t="shared" si="3"/>
        <v>2</v>
      </c>
      <c r="O46" s="161">
        <v>0</v>
      </c>
      <c r="P46" s="155"/>
      <c r="Q46" s="155">
        <v>0</v>
      </c>
      <c r="R46" s="155">
        <v>800</v>
      </c>
      <c r="S46" s="161">
        <f t="shared" si="0"/>
        <v>0</v>
      </c>
      <c r="T46" s="161">
        <f t="shared" si="1"/>
        <v>0</v>
      </c>
      <c r="U46" s="155">
        <v>0</v>
      </c>
      <c r="V46" s="161">
        <v>0</v>
      </c>
      <c r="W46" s="161">
        <v>0</v>
      </c>
      <c r="X46" s="155"/>
      <c r="Y46" s="155">
        <v>0</v>
      </c>
      <c r="Z46" s="155">
        <v>0</v>
      </c>
      <c r="AA46" s="155">
        <v>0</v>
      </c>
      <c r="AB46" s="155">
        <v>0</v>
      </c>
      <c r="AC46" s="155">
        <v>0</v>
      </c>
      <c r="AD46" s="155">
        <v>0</v>
      </c>
      <c r="AE46" s="155">
        <v>0</v>
      </c>
      <c r="AF46" s="155">
        <v>0</v>
      </c>
      <c r="AG46" s="155">
        <v>0</v>
      </c>
      <c r="AH46" s="161">
        <v>0</v>
      </c>
      <c r="AI46" s="155">
        <v>0</v>
      </c>
    </row>
    <row r="47" s="179" customFormat="1" ht="16.5" spans="1:35">
      <c r="A47" s="187" t="s">
        <v>165</v>
      </c>
      <c r="B47" s="155">
        <v>2</v>
      </c>
      <c r="C47" s="161">
        <f t="shared" si="4"/>
        <v>44</v>
      </c>
      <c r="D47" s="155"/>
      <c r="E47" s="155">
        <v>1000</v>
      </c>
      <c r="F47" s="155">
        <v>0</v>
      </c>
      <c r="G47" s="155">
        <v>0</v>
      </c>
      <c r="H47" s="155">
        <v>0</v>
      </c>
      <c r="I47" s="155">
        <v>0</v>
      </c>
      <c r="J47" s="155">
        <v>0</v>
      </c>
      <c r="K47" s="155">
        <v>0</v>
      </c>
      <c r="L47" s="155"/>
      <c r="M47" s="161">
        <f t="shared" si="2"/>
        <v>515</v>
      </c>
      <c r="N47" s="161">
        <f t="shared" si="3"/>
        <v>2</v>
      </c>
      <c r="O47" s="161">
        <v>0</v>
      </c>
      <c r="P47" s="155"/>
      <c r="Q47" s="155">
        <v>0</v>
      </c>
      <c r="R47" s="155">
        <v>800</v>
      </c>
      <c r="S47" s="161">
        <f t="shared" si="0"/>
        <v>0</v>
      </c>
      <c r="T47" s="161">
        <f t="shared" si="1"/>
        <v>0</v>
      </c>
      <c r="U47" s="155">
        <v>0</v>
      </c>
      <c r="V47" s="161">
        <v>0</v>
      </c>
      <c r="W47" s="161">
        <v>0</v>
      </c>
      <c r="X47" s="155"/>
      <c r="Y47" s="155">
        <v>0</v>
      </c>
      <c r="Z47" s="155">
        <v>0</v>
      </c>
      <c r="AA47" s="155">
        <v>0</v>
      </c>
      <c r="AB47" s="155">
        <v>0</v>
      </c>
      <c r="AC47" s="155">
        <v>0</v>
      </c>
      <c r="AD47" s="155">
        <v>0</v>
      </c>
      <c r="AE47" s="155">
        <v>0</v>
      </c>
      <c r="AF47" s="155">
        <v>0</v>
      </c>
      <c r="AG47" s="155">
        <v>0</v>
      </c>
      <c r="AH47" s="161">
        <v>0</v>
      </c>
      <c r="AI47" s="155">
        <v>0</v>
      </c>
    </row>
    <row r="48" s="179" customFormat="1" ht="16.5" spans="1:35">
      <c r="A48" s="187" t="s">
        <v>166</v>
      </c>
      <c r="B48" s="155">
        <v>2</v>
      </c>
      <c r="C48" s="161">
        <f t="shared" si="4"/>
        <v>45</v>
      </c>
      <c r="D48" s="155"/>
      <c r="E48" s="155">
        <v>1000</v>
      </c>
      <c r="F48" s="155">
        <v>0</v>
      </c>
      <c r="G48" s="155">
        <v>0</v>
      </c>
      <c r="H48" s="155">
        <v>0</v>
      </c>
      <c r="I48" s="155">
        <v>0</v>
      </c>
      <c r="J48" s="155">
        <v>0</v>
      </c>
      <c r="K48" s="155">
        <v>0</v>
      </c>
      <c r="L48" s="155"/>
      <c r="M48" s="161">
        <f t="shared" si="2"/>
        <v>520</v>
      </c>
      <c r="N48" s="161">
        <f t="shared" si="3"/>
        <v>2</v>
      </c>
      <c r="O48" s="161">
        <v>0</v>
      </c>
      <c r="P48" s="155"/>
      <c r="Q48" s="155">
        <v>0</v>
      </c>
      <c r="R48" s="155">
        <v>800</v>
      </c>
      <c r="S48" s="161">
        <f t="shared" si="0"/>
        <v>0</v>
      </c>
      <c r="T48" s="161">
        <f t="shared" si="1"/>
        <v>0</v>
      </c>
      <c r="U48" s="155">
        <v>0</v>
      </c>
      <c r="V48" s="161">
        <v>0</v>
      </c>
      <c r="W48" s="161">
        <v>0</v>
      </c>
      <c r="X48" s="155"/>
      <c r="Y48" s="155">
        <v>0</v>
      </c>
      <c r="Z48" s="155">
        <v>0</v>
      </c>
      <c r="AA48" s="155">
        <v>0</v>
      </c>
      <c r="AB48" s="155">
        <v>0</v>
      </c>
      <c r="AC48" s="155">
        <v>0</v>
      </c>
      <c r="AD48" s="155">
        <v>0</v>
      </c>
      <c r="AE48" s="155">
        <v>0</v>
      </c>
      <c r="AF48" s="155">
        <v>0</v>
      </c>
      <c r="AG48" s="155">
        <v>0</v>
      </c>
      <c r="AH48" s="161">
        <v>0</v>
      </c>
      <c r="AI48" s="155">
        <v>0</v>
      </c>
    </row>
    <row r="49" s="179" customFormat="1" ht="16.5" spans="1:35">
      <c r="A49" s="187" t="s">
        <v>167</v>
      </c>
      <c r="B49" s="155">
        <v>2</v>
      </c>
      <c r="C49" s="161">
        <f t="shared" si="4"/>
        <v>46</v>
      </c>
      <c r="D49" s="155"/>
      <c r="E49" s="155">
        <v>1000</v>
      </c>
      <c r="F49" s="155">
        <v>0</v>
      </c>
      <c r="G49" s="155">
        <v>0</v>
      </c>
      <c r="H49" s="155">
        <v>0</v>
      </c>
      <c r="I49" s="155">
        <v>0</v>
      </c>
      <c r="J49" s="155">
        <v>0</v>
      </c>
      <c r="K49" s="155">
        <v>0</v>
      </c>
      <c r="L49" s="155"/>
      <c r="M49" s="161">
        <f t="shared" si="2"/>
        <v>525</v>
      </c>
      <c r="N49" s="161">
        <f t="shared" si="3"/>
        <v>2</v>
      </c>
      <c r="O49" s="161">
        <v>0</v>
      </c>
      <c r="P49" s="155"/>
      <c r="Q49" s="155">
        <v>0</v>
      </c>
      <c r="R49" s="155">
        <v>800</v>
      </c>
      <c r="S49" s="161">
        <f t="shared" si="0"/>
        <v>0</v>
      </c>
      <c r="T49" s="161">
        <f t="shared" si="1"/>
        <v>0</v>
      </c>
      <c r="U49" s="155">
        <v>0</v>
      </c>
      <c r="V49" s="161">
        <v>0</v>
      </c>
      <c r="W49" s="161">
        <v>0</v>
      </c>
      <c r="X49" s="155"/>
      <c r="Y49" s="155">
        <v>0</v>
      </c>
      <c r="Z49" s="155">
        <v>0</v>
      </c>
      <c r="AA49" s="155">
        <v>0</v>
      </c>
      <c r="AB49" s="155">
        <v>0</v>
      </c>
      <c r="AC49" s="155">
        <v>0</v>
      </c>
      <c r="AD49" s="155">
        <v>0</v>
      </c>
      <c r="AE49" s="155">
        <v>0</v>
      </c>
      <c r="AF49" s="155">
        <v>0</v>
      </c>
      <c r="AG49" s="155">
        <v>0</v>
      </c>
      <c r="AH49" s="161">
        <v>0</v>
      </c>
      <c r="AI49" s="155">
        <v>0</v>
      </c>
    </row>
    <row r="50" s="179" customFormat="1" ht="16.5" spans="1:35">
      <c r="A50" s="187" t="s">
        <v>168</v>
      </c>
      <c r="B50" s="155">
        <v>2</v>
      </c>
      <c r="C50" s="161">
        <f t="shared" si="4"/>
        <v>47</v>
      </c>
      <c r="D50" s="155"/>
      <c r="E50" s="155">
        <v>1000</v>
      </c>
      <c r="F50" s="155">
        <v>0</v>
      </c>
      <c r="G50" s="155">
        <v>0</v>
      </c>
      <c r="H50" s="155">
        <v>0</v>
      </c>
      <c r="I50" s="155">
        <v>0</v>
      </c>
      <c r="J50" s="155">
        <v>0</v>
      </c>
      <c r="K50" s="155">
        <v>0</v>
      </c>
      <c r="L50" s="155"/>
      <c r="M50" s="161">
        <f t="shared" si="2"/>
        <v>530</v>
      </c>
      <c r="N50" s="161">
        <f t="shared" si="3"/>
        <v>2</v>
      </c>
      <c r="O50" s="161">
        <v>0</v>
      </c>
      <c r="P50" s="155"/>
      <c r="Q50" s="155">
        <v>0</v>
      </c>
      <c r="R50" s="155">
        <v>800</v>
      </c>
      <c r="S50" s="161">
        <f t="shared" si="0"/>
        <v>0</v>
      </c>
      <c r="T50" s="161">
        <f t="shared" si="1"/>
        <v>0</v>
      </c>
      <c r="U50" s="155">
        <v>0</v>
      </c>
      <c r="V50" s="161">
        <v>0</v>
      </c>
      <c r="W50" s="161">
        <v>0</v>
      </c>
      <c r="X50" s="155"/>
      <c r="Y50" s="155">
        <v>0</v>
      </c>
      <c r="Z50" s="155">
        <v>0</v>
      </c>
      <c r="AA50" s="155">
        <v>0</v>
      </c>
      <c r="AB50" s="155">
        <v>0</v>
      </c>
      <c r="AC50" s="155">
        <v>0</v>
      </c>
      <c r="AD50" s="155">
        <v>0</v>
      </c>
      <c r="AE50" s="155">
        <v>0</v>
      </c>
      <c r="AF50" s="155">
        <v>0</v>
      </c>
      <c r="AG50" s="155">
        <v>0</v>
      </c>
      <c r="AH50" s="161">
        <v>0</v>
      </c>
      <c r="AI50" s="155">
        <v>0</v>
      </c>
    </row>
    <row r="51" s="179" customFormat="1" ht="16.5" spans="1:35">
      <c r="A51" s="187" t="s">
        <v>169</v>
      </c>
      <c r="B51" s="155">
        <v>2</v>
      </c>
      <c r="C51" s="161">
        <f t="shared" si="4"/>
        <v>48</v>
      </c>
      <c r="D51" s="155"/>
      <c r="E51" s="155">
        <v>1000</v>
      </c>
      <c r="F51" s="155">
        <v>0</v>
      </c>
      <c r="G51" s="155">
        <v>0</v>
      </c>
      <c r="H51" s="155">
        <v>0</v>
      </c>
      <c r="I51" s="155">
        <v>0</v>
      </c>
      <c r="J51" s="155">
        <v>0</v>
      </c>
      <c r="K51" s="155">
        <v>0</v>
      </c>
      <c r="L51" s="155"/>
      <c r="M51" s="161">
        <f t="shared" si="2"/>
        <v>535</v>
      </c>
      <c r="N51" s="161">
        <f t="shared" si="3"/>
        <v>2</v>
      </c>
      <c r="O51" s="161">
        <v>0</v>
      </c>
      <c r="P51" s="155"/>
      <c r="Q51" s="155">
        <v>0</v>
      </c>
      <c r="R51" s="155">
        <v>800</v>
      </c>
      <c r="S51" s="161">
        <f t="shared" si="0"/>
        <v>0</v>
      </c>
      <c r="T51" s="161">
        <f t="shared" si="1"/>
        <v>0</v>
      </c>
      <c r="U51" s="155">
        <v>0</v>
      </c>
      <c r="V51" s="161">
        <v>0</v>
      </c>
      <c r="W51" s="161">
        <v>0</v>
      </c>
      <c r="X51" s="155"/>
      <c r="Y51" s="155">
        <v>0</v>
      </c>
      <c r="Z51" s="155">
        <v>0</v>
      </c>
      <c r="AA51" s="155">
        <v>0</v>
      </c>
      <c r="AB51" s="155">
        <v>0</v>
      </c>
      <c r="AC51" s="155">
        <v>0</v>
      </c>
      <c r="AD51" s="155">
        <v>0</v>
      </c>
      <c r="AE51" s="155">
        <v>0</v>
      </c>
      <c r="AF51" s="155">
        <v>0</v>
      </c>
      <c r="AG51" s="155">
        <v>0</v>
      </c>
      <c r="AH51" s="161">
        <v>0</v>
      </c>
      <c r="AI51" s="155">
        <v>0</v>
      </c>
    </row>
    <row r="52" s="179" customFormat="1" ht="16.5" spans="1:35">
      <c r="A52" s="187" t="s">
        <v>170</v>
      </c>
      <c r="B52" s="155">
        <v>2</v>
      </c>
      <c r="C52" s="161">
        <f t="shared" si="4"/>
        <v>49</v>
      </c>
      <c r="D52" s="155"/>
      <c r="E52" s="155">
        <v>1000</v>
      </c>
      <c r="F52" s="155">
        <v>0</v>
      </c>
      <c r="G52" s="155">
        <v>0</v>
      </c>
      <c r="H52" s="155">
        <v>0</v>
      </c>
      <c r="I52" s="155">
        <v>0</v>
      </c>
      <c r="J52" s="155">
        <v>0</v>
      </c>
      <c r="K52" s="155">
        <v>0</v>
      </c>
      <c r="L52" s="155"/>
      <c r="M52" s="161">
        <f t="shared" si="2"/>
        <v>540</v>
      </c>
      <c r="N52" s="161">
        <f t="shared" si="3"/>
        <v>2</v>
      </c>
      <c r="O52" s="161">
        <v>0</v>
      </c>
      <c r="P52" s="155"/>
      <c r="Q52" s="155">
        <v>0</v>
      </c>
      <c r="R52" s="155">
        <v>800</v>
      </c>
      <c r="S52" s="161">
        <f t="shared" si="0"/>
        <v>0</v>
      </c>
      <c r="T52" s="161">
        <f t="shared" si="1"/>
        <v>0</v>
      </c>
      <c r="U52" s="155">
        <v>0</v>
      </c>
      <c r="V52" s="161">
        <v>0</v>
      </c>
      <c r="W52" s="161">
        <v>0</v>
      </c>
      <c r="X52" s="155"/>
      <c r="Y52" s="155">
        <v>0</v>
      </c>
      <c r="Z52" s="155">
        <v>0</v>
      </c>
      <c r="AA52" s="155">
        <v>0</v>
      </c>
      <c r="AB52" s="155">
        <v>0</v>
      </c>
      <c r="AC52" s="155">
        <v>0</v>
      </c>
      <c r="AD52" s="155">
        <v>0</v>
      </c>
      <c r="AE52" s="155">
        <v>0</v>
      </c>
      <c r="AF52" s="155">
        <v>0</v>
      </c>
      <c r="AG52" s="155">
        <v>0</v>
      </c>
      <c r="AH52" s="161">
        <v>0</v>
      </c>
      <c r="AI52" s="155">
        <v>0</v>
      </c>
    </row>
    <row r="53" s="179" customFormat="1" ht="16.5" spans="1:35">
      <c r="A53" s="187" t="s">
        <v>171</v>
      </c>
      <c r="B53" s="155">
        <v>2</v>
      </c>
      <c r="C53" s="161">
        <f t="shared" si="4"/>
        <v>50</v>
      </c>
      <c r="D53" s="155"/>
      <c r="E53" s="155">
        <v>1000</v>
      </c>
      <c r="F53" s="155">
        <v>0</v>
      </c>
      <c r="G53" s="155">
        <v>0</v>
      </c>
      <c r="H53" s="155">
        <v>0</v>
      </c>
      <c r="I53" s="155">
        <v>0</v>
      </c>
      <c r="J53" s="155">
        <v>0</v>
      </c>
      <c r="K53" s="155">
        <v>0</v>
      </c>
      <c r="L53" s="155"/>
      <c r="M53" s="161">
        <f t="shared" si="2"/>
        <v>545</v>
      </c>
      <c r="N53" s="161">
        <f t="shared" si="3"/>
        <v>2</v>
      </c>
      <c r="O53" s="161">
        <v>0</v>
      </c>
      <c r="P53" s="155"/>
      <c r="Q53" s="155">
        <v>0</v>
      </c>
      <c r="R53" s="155">
        <v>800</v>
      </c>
      <c r="S53" s="161">
        <f t="shared" si="0"/>
        <v>0</v>
      </c>
      <c r="T53" s="161">
        <f t="shared" si="1"/>
        <v>0</v>
      </c>
      <c r="U53" s="155">
        <v>0</v>
      </c>
      <c r="V53" s="161">
        <v>0</v>
      </c>
      <c r="W53" s="161">
        <v>0</v>
      </c>
      <c r="X53" s="155"/>
      <c r="Y53" s="155">
        <v>0</v>
      </c>
      <c r="Z53" s="155">
        <v>0</v>
      </c>
      <c r="AA53" s="155">
        <v>0</v>
      </c>
      <c r="AB53" s="155">
        <v>0</v>
      </c>
      <c r="AC53" s="155">
        <v>0</v>
      </c>
      <c r="AD53" s="155">
        <v>0</v>
      </c>
      <c r="AE53" s="155">
        <v>0</v>
      </c>
      <c r="AF53" s="155">
        <v>0</v>
      </c>
      <c r="AG53" s="155">
        <v>0</v>
      </c>
      <c r="AH53" s="161">
        <v>0</v>
      </c>
      <c r="AI53" s="155">
        <v>0</v>
      </c>
    </row>
    <row r="54" s="179" customFormat="1" ht="16.5" spans="1:35">
      <c r="A54" s="187" t="s">
        <v>172</v>
      </c>
      <c r="B54" s="155">
        <v>2</v>
      </c>
      <c r="C54" s="161">
        <f t="shared" si="4"/>
        <v>51</v>
      </c>
      <c r="D54" s="155"/>
      <c r="E54" s="155">
        <v>1000</v>
      </c>
      <c r="F54" s="155">
        <v>0</v>
      </c>
      <c r="G54" s="155">
        <v>0</v>
      </c>
      <c r="H54" s="155">
        <v>0</v>
      </c>
      <c r="I54" s="155">
        <v>0</v>
      </c>
      <c r="J54" s="155">
        <v>0</v>
      </c>
      <c r="K54" s="155">
        <v>0</v>
      </c>
      <c r="L54" s="155"/>
      <c r="M54" s="161">
        <f t="shared" si="2"/>
        <v>550</v>
      </c>
      <c r="N54" s="161">
        <f t="shared" si="3"/>
        <v>2</v>
      </c>
      <c r="O54" s="161">
        <v>0</v>
      </c>
      <c r="P54" s="155"/>
      <c r="Q54" s="155">
        <v>0</v>
      </c>
      <c r="R54" s="155">
        <v>800</v>
      </c>
      <c r="S54" s="161">
        <f t="shared" si="0"/>
        <v>0</v>
      </c>
      <c r="T54" s="161">
        <f t="shared" si="1"/>
        <v>0</v>
      </c>
      <c r="U54" s="155">
        <v>0</v>
      </c>
      <c r="V54" s="161">
        <v>0</v>
      </c>
      <c r="W54" s="161">
        <v>0</v>
      </c>
      <c r="X54" s="155"/>
      <c r="Y54" s="155">
        <v>0</v>
      </c>
      <c r="Z54" s="155">
        <v>0</v>
      </c>
      <c r="AA54" s="155">
        <v>0</v>
      </c>
      <c r="AB54" s="155">
        <v>0</v>
      </c>
      <c r="AC54" s="155">
        <v>0</v>
      </c>
      <c r="AD54" s="155">
        <v>0</v>
      </c>
      <c r="AE54" s="155">
        <v>0</v>
      </c>
      <c r="AF54" s="155">
        <v>0</v>
      </c>
      <c r="AG54" s="155">
        <v>0</v>
      </c>
      <c r="AH54" s="161">
        <v>0</v>
      </c>
      <c r="AI54" s="155">
        <v>0</v>
      </c>
    </row>
    <row r="55" s="179" customFormat="1" ht="16.5" spans="1:35">
      <c r="A55" s="187" t="s">
        <v>173</v>
      </c>
      <c r="B55" s="155">
        <v>2</v>
      </c>
      <c r="C55" s="161">
        <f t="shared" si="4"/>
        <v>52</v>
      </c>
      <c r="D55" s="155"/>
      <c r="E55" s="155">
        <v>1000</v>
      </c>
      <c r="F55" s="155">
        <v>0</v>
      </c>
      <c r="G55" s="155">
        <v>0</v>
      </c>
      <c r="H55" s="155">
        <v>0</v>
      </c>
      <c r="I55" s="155">
        <v>0</v>
      </c>
      <c r="J55" s="155">
        <v>0</v>
      </c>
      <c r="K55" s="155">
        <v>0</v>
      </c>
      <c r="L55" s="155"/>
      <c r="M55" s="161">
        <f t="shared" si="2"/>
        <v>555</v>
      </c>
      <c r="N55" s="161">
        <f t="shared" si="3"/>
        <v>2</v>
      </c>
      <c r="O55" s="161">
        <v>0</v>
      </c>
      <c r="P55" s="155"/>
      <c r="Q55" s="155">
        <v>0</v>
      </c>
      <c r="R55" s="155">
        <v>800</v>
      </c>
      <c r="S55" s="161">
        <f t="shared" si="0"/>
        <v>0</v>
      </c>
      <c r="T55" s="161">
        <f t="shared" si="1"/>
        <v>0</v>
      </c>
      <c r="U55" s="155">
        <v>0</v>
      </c>
      <c r="V55" s="161">
        <v>0</v>
      </c>
      <c r="W55" s="161">
        <v>0</v>
      </c>
      <c r="X55" s="155"/>
      <c r="Y55" s="155">
        <v>0</v>
      </c>
      <c r="Z55" s="155">
        <v>0</v>
      </c>
      <c r="AA55" s="155">
        <v>0</v>
      </c>
      <c r="AB55" s="155">
        <v>0</v>
      </c>
      <c r="AC55" s="155">
        <v>0</v>
      </c>
      <c r="AD55" s="155">
        <v>0</v>
      </c>
      <c r="AE55" s="155">
        <v>0</v>
      </c>
      <c r="AF55" s="155">
        <v>0</v>
      </c>
      <c r="AG55" s="155">
        <v>0</v>
      </c>
      <c r="AH55" s="161">
        <v>0</v>
      </c>
      <c r="AI55" s="155">
        <v>0</v>
      </c>
    </row>
    <row r="56" s="179" customFormat="1" ht="16.5" spans="1:35">
      <c r="A56" s="187" t="s">
        <v>174</v>
      </c>
      <c r="B56" s="155">
        <v>2</v>
      </c>
      <c r="C56" s="161">
        <f t="shared" si="4"/>
        <v>53</v>
      </c>
      <c r="D56" s="155"/>
      <c r="E56" s="155">
        <v>1000</v>
      </c>
      <c r="F56" s="155">
        <v>0</v>
      </c>
      <c r="G56" s="155">
        <v>0</v>
      </c>
      <c r="H56" s="155">
        <v>0</v>
      </c>
      <c r="I56" s="155">
        <v>0</v>
      </c>
      <c r="J56" s="155">
        <v>0</v>
      </c>
      <c r="K56" s="155">
        <v>0</v>
      </c>
      <c r="L56" s="155"/>
      <c r="M56" s="161">
        <f t="shared" si="2"/>
        <v>560</v>
      </c>
      <c r="N56" s="161">
        <f t="shared" si="3"/>
        <v>2</v>
      </c>
      <c r="O56" s="161">
        <v>0</v>
      </c>
      <c r="P56" s="155"/>
      <c r="Q56" s="155">
        <v>0</v>
      </c>
      <c r="R56" s="155">
        <v>800</v>
      </c>
      <c r="S56" s="161">
        <f t="shared" si="0"/>
        <v>0</v>
      </c>
      <c r="T56" s="161">
        <f t="shared" si="1"/>
        <v>0</v>
      </c>
      <c r="U56" s="155">
        <v>0</v>
      </c>
      <c r="V56" s="161">
        <v>0</v>
      </c>
      <c r="W56" s="161">
        <v>0</v>
      </c>
      <c r="X56" s="155"/>
      <c r="Y56" s="155">
        <v>0</v>
      </c>
      <c r="Z56" s="155">
        <v>0</v>
      </c>
      <c r="AA56" s="155">
        <v>0</v>
      </c>
      <c r="AB56" s="155">
        <v>0</v>
      </c>
      <c r="AC56" s="155">
        <v>0</v>
      </c>
      <c r="AD56" s="155">
        <v>0</v>
      </c>
      <c r="AE56" s="155">
        <v>0</v>
      </c>
      <c r="AF56" s="155">
        <v>0</v>
      </c>
      <c r="AG56" s="155">
        <v>0</v>
      </c>
      <c r="AH56" s="161">
        <v>0</v>
      </c>
      <c r="AI56" s="155">
        <v>0</v>
      </c>
    </row>
    <row r="57" s="179" customFormat="1" ht="16.5" spans="1:35">
      <c r="A57" s="187" t="s">
        <v>175</v>
      </c>
      <c r="B57" s="155">
        <v>2</v>
      </c>
      <c r="C57" s="161">
        <f t="shared" si="4"/>
        <v>54</v>
      </c>
      <c r="D57" s="155"/>
      <c r="E57" s="155">
        <v>1000</v>
      </c>
      <c r="F57" s="155">
        <v>0</v>
      </c>
      <c r="G57" s="155">
        <v>0</v>
      </c>
      <c r="H57" s="155">
        <v>0</v>
      </c>
      <c r="I57" s="155">
        <v>0</v>
      </c>
      <c r="J57" s="155">
        <v>0</v>
      </c>
      <c r="K57" s="155">
        <v>0</v>
      </c>
      <c r="L57" s="155"/>
      <c r="M57" s="161">
        <f t="shared" si="2"/>
        <v>565</v>
      </c>
      <c r="N57" s="161">
        <f t="shared" si="3"/>
        <v>2</v>
      </c>
      <c r="O57" s="161">
        <v>0</v>
      </c>
      <c r="P57" s="155"/>
      <c r="Q57" s="155">
        <v>0</v>
      </c>
      <c r="R57" s="155">
        <v>800</v>
      </c>
      <c r="S57" s="161">
        <f t="shared" si="0"/>
        <v>0</v>
      </c>
      <c r="T57" s="161">
        <f t="shared" si="1"/>
        <v>0</v>
      </c>
      <c r="U57" s="155">
        <v>0</v>
      </c>
      <c r="V57" s="161">
        <v>0</v>
      </c>
      <c r="W57" s="161">
        <v>0</v>
      </c>
      <c r="X57" s="155"/>
      <c r="Y57" s="155">
        <v>0</v>
      </c>
      <c r="Z57" s="155">
        <v>0</v>
      </c>
      <c r="AA57" s="155">
        <v>0</v>
      </c>
      <c r="AB57" s="155">
        <v>0</v>
      </c>
      <c r="AC57" s="155">
        <v>0</v>
      </c>
      <c r="AD57" s="155">
        <v>0</v>
      </c>
      <c r="AE57" s="155">
        <v>0</v>
      </c>
      <c r="AF57" s="155">
        <v>0</v>
      </c>
      <c r="AG57" s="155">
        <v>0</v>
      </c>
      <c r="AH57" s="161">
        <v>0</v>
      </c>
      <c r="AI57" s="155">
        <v>0</v>
      </c>
    </row>
    <row r="58" s="179" customFormat="1" ht="16.5" spans="1:35">
      <c r="A58" s="187" t="s">
        <v>176</v>
      </c>
      <c r="B58" s="155">
        <v>2</v>
      </c>
      <c r="C58" s="161">
        <f t="shared" si="4"/>
        <v>55</v>
      </c>
      <c r="D58" s="155"/>
      <c r="E58" s="155">
        <v>1000</v>
      </c>
      <c r="F58" s="155">
        <v>0</v>
      </c>
      <c r="G58" s="155">
        <v>0</v>
      </c>
      <c r="H58" s="155">
        <v>0</v>
      </c>
      <c r="I58" s="155">
        <v>0</v>
      </c>
      <c r="J58" s="155">
        <v>0</v>
      </c>
      <c r="K58" s="155">
        <v>0</v>
      </c>
      <c r="L58" s="155"/>
      <c r="M58" s="161">
        <f t="shared" si="2"/>
        <v>570</v>
      </c>
      <c r="N58" s="161">
        <f t="shared" si="3"/>
        <v>2</v>
      </c>
      <c r="O58" s="161">
        <v>0</v>
      </c>
      <c r="P58" s="155"/>
      <c r="Q58" s="155">
        <v>0</v>
      </c>
      <c r="R58" s="155">
        <v>800</v>
      </c>
      <c r="S58" s="161">
        <f t="shared" si="0"/>
        <v>0</v>
      </c>
      <c r="T58" s="161">
        <f t="shared" si="1"/>
        <v>0</v>
      </c>
      <c r="U58" s="155">
        <v>0</v>
      </c>
      <c r="V58" s="161">
        <v>0</v>
      </c>
      <c r="W58" s="161">
        <v>0</v>
      </c>
      <c r="X58" s="155"/>
      <c r="Y58" s="155">
        <v>0</v>
      </c>
      <c r="Z58" s="155">
        <v>0</v>
      </c>
      <c r="AA58" s="155">
        <v>0</v>
      </c>
      <c r="AB58" s="155">
        <v>0</v>
      </c>
      <c r="AC58" s="155">
        <v>0</v>
      </c>
      <c r="AD58" s="155">
        <v>0</v>
      </c>
      <c r="AE58" s="155">
        <v>0</v>
      </c>
      <c r="AF58" s="155">
        <v>0</v>
      </c>
      <c r="AG58" s="155">
        <v>0</v>
      </c>
      <c r="AH58" s="161">
        <v>0</v>
      </c>
      <c r="AI58" s="155">
        <v>0</v>
      </c>
    </row>
    <row r="59" s="179" customFormat="1" ht="16.5" spans="1:35">
      <c r="A59" s="187" t="s">
        <v>177</v>
      </c>
      <c r="B59" s="155">
        <v>2</v>
      </c>
      <c r="C59" s="161">
        <f t="shared" si="4"/>
        <v>56</v>
      </c>
      <c r="D59" s="155"/>
      <c r="E59" s="155">
        <v>1000</v>
      </c>
      <c r="F59" s="155">
        <v>0</v>
      </c>
      <c r="G59" s="155">
        <v>0</v>
      </c>
      <c r="H59" s="155">
        <v>0</v>
      </c>
      <c r="I59" s="155">
        <v>0</v>
      </c>
      <c r="J59" s="155">
        <v>0</v>
      </c>
      <c r="K59" s="155">
        <v>0</v>
      </c>
      <c r="L59" s="155"/>
      <c r="M59" s="161">
        <f t="shared" si="2"/>
        <v>575</v>
      </c>
      <c r="N59" s="161">
        <f t="shared" si="3"/>
        <v>2</v>
      </c>
      <c r="O59" s="161">
        <v>0</v>
      </c>
      <c r="P59" s="155"/>
      <c r="Q59" s="155">
        <v>0</v>
      </c>
      <c r="R59" s="155">
        <v>800</v>
      </c>
      <c r="S59" s="161">
        <f t="shared" si="0"/>
        <v>0</v>
      </c>
      <c r="T59" s="161">
        <f t="shared" si="1"/>
        <v>0</v>
      </c>
      <c r="U59" s="155">
        <v>0</v>
      </c>
      <c r="V59" s="161">
        <v>0</v>
      </c>
      <c r="W59" s="161">
        <v>0</v>
      </c>
      <c r="X59" s="155"/>
      <c r="Y59" s="155">
        <v>0</v>
      </c>
      <c r="Z59" s="155">
        <v>0</v>
      </c>
      <c r="AA59" s="155">
        <v>0</v>
      </c>
      <c r="AB59" s="155">
        <v>0</v>
      </c>
      <c r="AC59" s="155">
        <v>0</v>
      </c>
      <c r="AD59" s="155">
        <v>0</v>
      </c>
      <c r="AE59" s="155">
        <v>0</v>
      </c>
      <c r="AF59" s="155">
        <v>0</v>
      </c>
      <c r="AG59" s="155">
        <v>0</v>
      </c>
      <c r="AH59" s="161">
        <v>0</v>
      </c>
      <c r="AI59" s="155">
        <v>0</v>
      </c>
    </row>
    <row r="60" s="179" customFormat="1" ht="16.5" spans="1:35">
      <c r="A60" s="187" t="s">
        <v>178</v>
      </c>
      <c r="B60" s="155">
        <v>2</v>
      </c>
      <c r="C60" s="161">
        <f t="shared" si="4"/>
        <v>57</v>
      </c>
      <c r="D60" s="155"/>
      <c r="E60" s="155">
        <v>1000</v>
      </c>
      <c r="F60" s="155">
        <v>0</v>
      </c>
      <c r="G60" s="155">
        <v>0</v>
      </c>
      <c r="H60" s="155">
        <v>0</v>
      </c>
      <c r="I60" s="155">
        <v>0</v>
      </c>
      <c r="J60" s="155">
        <v>0</v>
      </c>
      <c r="K60" s="155">
        <v>0</v>
      </c>
      <c r="L60" s="155"/>
      <c r="M60" s="161">
        <f t="shared" si="2"/>
        <v>580</v>
      </c>
      <c r="N60" s="161">
        <f t="shared" si="3"/>
        <v>2</v>
      </c>
      <c r="O60" s="161">
        <v>0</v>
      </c>
      <c r="P60" s="155"/>
      <c r="Q60" s="155">
        <v>0</v>
      </c>
      <c r="R60" s="155">
        <v>800</v>
      </c>
      <c r="S60" s="161">
        <f t="shared" si="0"/>
        <v>0</v>
      </c>
      <c r="T60" s="161">
        <f t="shared" si="1"/>
        <v>0</v>
      </c>
      <c r="U60" s="155">
        <v>0</v>
      </c>
      <c r="V60" s="161">
        <v>0</v>
      </c>
      <c r="W60" s="161">
        <v>0</v>
      </c>
      <c r="X60" s="155"/>
      <c r="Y60" s="155">
        <v>0</v>
      </c>
      <c r="Z60" s="155">
        <v>0</v>
      </c>
      <c r="AA60" s="155">
        <v>0</v>
      </c>
      <c r="AB60" s="155">
        <v>0</v>
      </c>
      <c r="AC60" s="155">
        <v>0</v>
      </c>
      <c r="AD60" s="155">
        <v>0</v>
      </c>
      <c r="AE60" s="155">
        <v>0</v>
      </c>
      <c r="AF60" s="155">
        <v>0</v>
      </c>
      <c r="AG60" s="155">
        <v>0</v>
      </c>
      <c r="AH60" s="161">
        <v>0</v>
      </c>
      <c r="AI60" s="155">
        <v>0</v>
      </c>
    </row>
    <row r="61" s="179" customFormat="1" ht="16.5" spans="1:35">
      <c r="A61" s="187" t="s">
        <v>179</v>
      </c>
      <c r="B61" s="155">
        <v>2</v>
      </c>
      <c r="C61" s="161">
        <f t="shared" si="4"/>
        <v>58</v>
      </c>
      <c r="D61" s="155"/>
      <c r="E61" s="155">
        <v>1000</v>
      </c>
      <c r="F61" s="155">
        <v>0</v>
      </c>
      <c r="G61" s="155">
        <v>0</v>
      </c>
      <c r="H61" s="155">
        <v>0</v>
      </c>
      <c r="I61" s="155">
        <v>0</v>
      </c>
      <c r="J61" s="155">
        <v>0</v>
      </c>
      <c r="K61" s="155">
        <v>0</v>
      </c>
      <c r="L61" s="155"/>
      <c r="M61" s="161">
        <f t="shared" si="2"/>
        <v>585</v>
      </c>
      <c r="N61" s="161">
        <f t="shared" si="3"/>
        <v>2</v>
      </c>
      <c r="O61" s="161">
        <v>0</v>
      </c>
      <c r="P61" s="155"/>
      <c r="Q61" s="155">
        <v>0</v>
      </c>
      <c r="R61" s="155">
        <v>800</v>
      </c>
      <c r="S61" s="161">
        <f t="shared" si="0"/>
        <v>0</v>
      </c>
      <c r="T61" s="161">
        <f t="shared" si="1"/>
        <v>0</v>
      </c>
      <c r="U61" s="155">
        <v>0</v>
      </c>
      <c r="V61" s="161">
        <v>0</v>
      </c>
      <c r="W61" s="161">
        <v>0</v>
      </c>
      <c r="X61" s="155"/>
      <c r="Y61" s="155">
        <v>0</v>
      </c>
      <c r="Z61" s="155">
        <v>0</v>
      </c>
      <c r="AA61" s="155">
        <v>0</v>
      </c>
      <c r="AB61" s="155">
        <v>0</v>
      </c>
      <c r="AC61" s="155">
        <v>0</v>
      </c>
      <c r="AD61" s="155">
        <v>0</v>
      </c>
      <c r="AE61" s="155">
        <v>0</v>
      </c>
      <c r="AF61" s="155">
        <v>0</v>
      </c>
      <c r="AG61" s="155">
        <v>0</v>
      </c>
      <c r="AH61" s="161">
        <v>0</v>
      </c>
      <c r="AI61" s="155">
        <v>0</v>
      </c>
    </row>
    <row r="62" s="179" customFormat="1" ht="16.5" spans="1:35">
      <c r="A62" s="187" t="s">
        <v>180</v>
      </c>
      <c r="B62" s="155">
        <v>2</v>
      </c>
      <c r="C62" s="161">
        <f t="shared" si="4"/>
        <v>59</v>
      </c>
      <c r="D62" s="155"/>
      <c r="E62" s="155">
        <v>1000</v>
      </c>
      <c r="F62" s="155">
        <v>0</v>
      </c>
      <c r="G62" s="155">
        <v>0</v>
      </c>
      <c r="H62" s="155">
        <v>0</v>
      </c>
      <c r="I62" s="155">
        <v>0</v>
      </c>
      <c r="J62" s="155">
        <v>0</v>
      </c>
      <c r="K62" s="155">
        <v>0</v>
      </c>
      <c r="L62" s="155"/>
      <c r="M62" s="161">
        <f t="shared" si="2"/>
        <v>590</v>
      </c>
      <c r="N62" s="161">
        <f t="shared" si="3"/>
        <v>2</v>
      </c>
      <c r="O62" s="161">
        <v>0</v>
      </c>
      <c r="P62" s="155"/>
      <c r="Q62" s="155">
        <v>0</v>
      </c>
      <c r="R62" s="155">
        <v>800</v>
      </c>
      <c r="S62" s="161">
        <f t="shared" si="0"/>
        <v>0</v>
      </c>
      <c r="T62" s="161">
        <f t="shared" si="1"/>
        <v>0</v>
      </c>
      <c r="U62" s="155">
        <v>0</v>
      </c>
      <c r="V62" s="161">
        <v>0</v>
      </c>
      <c r="W62" s="161">
        <v>0</v>
      </c>
      <c r="X62" s="155"/>
      <c r="Y62" s="155">
        <v>0</v>
      </c>
      <c r="Z62" s="155">
        <v>0</v>
      </c>
      <c r="AA62" s="155">
        <v>0</v>
      </c>
      <c r="AB62" s="155">
        <v>0</v>
      </c>
      <c r="AC62" s="155">
        <v>0</v>
      </c>
      <c r="AD62" s="155">
        <v>0</v>
      </c>
      <c r="AE62" s="155">
        <v>0</v>
      </c>
      <c r="AF62" s="155">
        <v>0</v>
      </c>
      <c r="AG62" s="155">
        <v>0</v>
      </c>
      <c r="AH62" s="161">
        <v>0</v>
      </c>
      <c r="AI62" s="155">
        <v>0</v>
      </c>
    </row>
    <row r="63" s="179" customFormat="1" ht="16.5" spans="1:35">
      <c r="A63" s="187" t="s">
        <v>181</v>
      </c>
      <c r="B63" s="155">
        <v>2</v>
      </c>
      <c r="C63" s="161">
        <f t="shared" si="4"/>
        <v>60</v>
      </c>
      <c r="D63" s="155"/>
      <c r="E63" s="155">
        <v>1000</v>
      </c>
      <c r="F63" s="155">
        <v>5000</v>
      </c>
      <c r="G63" s="155">
        <v>0</v>
      </c>
      <c r="H63" s="155" t="s">
        <v>182</v>
      </c>
      <c r="I63" s="155">
        <v>0</v>
      </c>
      <c r="J63" s="155">
        <v>0</v>
      </c>
      <c r="K63" s="155">
        <v>0</v>
      </c>
      <c r="L63" s="155"/>
      <c r="M63" s="161">
        <f t="shared" si="2"/>
        <v>595</v>
      </c>
      <c r="N63" s="161">
        <f t="shared" si="3"/>
        <v>2</v>
      </c>
      <c r="O63" s="161">
        <v>0</v>
      </c>
      <c r="P63" s="155"/>
      <c r="Q63" s="155">
        <v>0</v>
      </c>
      <c r="R63" s="155">
        <v>800</v>
      </c>
      <c r="S63" s="161">
        <f t="shared" si="0"/>
        <v>0</v>
      </c>
      <c r="T63" s="161">
        <f t="shared" si="1"/>
        <v>0</v>
      </c>
      <c r="U63" s="155">
        <v>0</v>
      </c>
      <c r="V63" s="161">
        <v>0</v>
      </c>
      <c r="W63" s="161">
        <v>0</v>
      </c>
      <c r="X63" s="155"/>
      <c r="Y63" s="155">
        <v>0</v>
      </c>
      <c r="Z63" s="155">
        <v>0</v>
      </c>
      <c r="AA63" s="155">
        <v>0</v>
      </c>
      <c r="AB63" s="155">
        <v>0</v>
      </c>
      <c r="AC63" s="155">
        <v>0</v>
      </c>
      <c r="AD63" s="155">
        <v>0</v>
      </c>
      <c r="AE63" s="155">
        <v>0</v>
      </c>
      <c r="AF63" s="155">
        <v>0</v>
      </c>
      <c r="AG63" s="155">
        <v>0</v>
      </c>
      <c r="AH63" s="161">
        <v>0</v>
      </c>
      <c r="AI63" s="155">
        <v>0</v>
      </c>
    </row>
    <row r="64" ht="16.5" spans="1:35">
      <c r="A64" s="187" t="s">
        <v>183</v>
      </c>
      <c r="B64" s="155">
        <v>3</v>
      </c>
      <c r="C64" s="161">
        <f t="shared" si="4"/>
        <v>61</v>
      </c>
      <c r="D64" s="155"/>
      <c r="E64" s="155">
        <v>5000</v>
      </c>
      <c r="F64" s="155">
        <v>0</v>
      </c>
      <c r="G64" s="155">
        <v>0</v>
      </c>
      <c r="H64" s="155">
        <v>0</v>
      </c>
      <c r="I64" s="155">
        <v>0</v>
      </c>
      <c r="J64" s="155">
        <v>0</v>
      </c>
      <c r="K64" s="155">
        <v>0</v>
      </c>
      <c r="L64" s="155"/>
      <c r="M64" s="161">
        <f t="shared" si="2"/>
        <v>750</v>
      </c>
      <c r="N64" s="161">
        <f t="shared" si="3"/>
        <v>4</v>
      </c>
      <c r="O64" s="161">
        <v>0</v>
      </c>
      <c r="P64" s="155"/>
      <c r="Q64" s="155">
        <v>0</v>
      </c>
      <c r="R64" s="155">
        <v>800</v>
      </c>
      <c r="S64" s="161">
        <f t="shared" si="0"/>
        <v>0</v>
      </c>
      <c r="T64" s="161">
        <f t="shared" si="1"/>
        <v>0</v>
      </c>
      <c r="U64" s="155">
        <v>0</v>
      </c>
      <c r="V64" s="161">
        <v>0</v>
      </c>
      <c r="W64" s="161">
        <v>0</v>
      </c>
      <c r="X64" s="155"/>
      <c r="Y64" s="155">
        <v>0</v>
      </c>
      <c r="Z64" s="155">
        <v>0</v>
      </c>
      <c r="AA64" s="155">
        <v>0</v>
      </c>
      <c r="AB64" s="155">
        <v>0</v>
      </c>
      <c r="AC64" s="155">
        <v>0</v>
      </c>
      <c r="AD64" s="155">
        <v>0</v>
      </c>
      <c r="AE64" s="155">
        <v>0</v>
      </c>
      <c r="AF64" s="155">
        <v>0</v>
      </c>
      <c r="AG64" s="155">
        <v>0</v>
      </c>
      <c r="AH64" s="161">
        <v>0</v>
      </c>
      <c r="AI64" s="155">
        <v>0</v>
      </c>
    </row>
    <row r="65" ht="16.5" spans="1:35">
      <c r="A65" s="187" t="s">
        <v>184</v>
      </c>
      <c r="B65" s="155">
        <v>3</v>
      </c>
      <c r="C65" s="161">
        <f t="shared" si="4"/>
        <v>62</v>
      </c>
      <c r="D65" s="155"/>
      <c r="E65" s="155">
        <v>5000</v>
      </c>
      <c r="F65" s="155">
        <v>0</v>
      </c>
      <c r="G65" s="155">
        <v>0</v>
      </c>
      <c r="H65" s="155">
        <v>0</v>
      </c>
      <c r="I65" s="155">
        <v>0</v>
      </c>
      <c r="J65" s="155">
        <v>0</v>
      </c>
      <c r="K65" s="155">
        <v>0</v>
      </c>
      <c r="L65" s="155"/>
      <c r="M65" s="161">
        <f t="shared" si="2"/>
        <v>755</v>
      </c>
      <c r="N65" s="161">
        <f t="shared" si="3"/>
        <v>4</v>
      </c>
      <c r="O65" s="161">
        <v>0</v>
      </c>
      <c r="P65" s="155"/>
      <c r="Q65" s="155">
        <v>0</v>
      </c>
      <c r="R65" s="155">
        <v>800</v>
      </c>
      <c r="S65" s="161">
        <f t="shared" si="0"/>
        <v>0</v>
      </c>
      <c r="T65" s="161">
        <f t="shared" si="1"/>
        <v>0</v>
      </c>
      <c r="U65" s="155">
        <v>0</v>
      </c>
      <c r="V65" s="161">
        <v>0</v>
      </c>
      <c r="W65" s="161">
        <v>0</v>
      </c>
      <c r="X65" s="155"/>
      <c r="Y65" s="155">
        <v>0</v>
      </c>
      <c r="Z65" s="155">
        <v>0</v>
      </c>
      <c r="AA65" s="155">
        <v>0</v>
      </c>
      <c r="AB65" s="155">
        <v>0</v>
      </c>
      <c r="AC65" s="155">
        <v>0</v>
      </c>
      <c r="AD65" s="155">
        <v>0</v>
      </c>
      <c r="AE65" s="155">
        <v>0</v>
      </c>
      <c r="AF65" s="155">
        <v>0</v>
      </c>
      <c r="AG65" s="155">
        <v>0</v>
      </c>
      <c r="AH65" s="161">
        <v>0</v>
      </c>
      <c r="AI65" s="155">
        <v>0</v>
      </c>
    </row>
    <row r="66" ht="16.5" spans="1:35">
      <c r="A66" s="187" t="s">
        <v>185</v>
      </c>
      <c r="B66" s="155">
        <v>3</v>
      </c>
      <c r="C66" s="161">
        <f t="shared" si="4"/>
        <v>63</v>
      </c>
      <c r="D66" s="155"/>
      <c r="E66" s="155">
        <v>5000</v>
      </c>
      <c r="F66" s="155">
        <v>0</v>
      </c>
      <c r="G66" s="155">
        <v>0</v>
      </c>
      <c r="H66" s="155">
        <v>0</v>
      </c>
      <c r="I66" s="155">
        <v>0</v>
      </c>
      <c r="J66" s="155">
        <v>0</v>
      </c>
      <c r="K66" s="155">
        <v>0</v>
      </c>
      <c r="L66" s="155"/>
      <c r="M66" s="161">
        <f t="shared" si="2"/>
        <v>760</v>
      </c>
      <c r="N66" s="161">
        <f t="shared" si="3"/>
        <v>4</v>
      </c>
      <c r="O66" s="161">
        <v>0</v>
      </c>
      <c r="P66" s="155"/>
      <c r="Q66" s="155">
        <v>0</v>
      </c>
      <c r="R66" s="155">
        <v>800</v>
      </c>
      <c r="S66" s="161">
        <f t="shared" si="0"/>
        <v>0</v>
      </c>
      <c r="T66" s="161">
        <f t="shared" si="1"/>
        <v>0</v>
      </c>
      <c r="U66" s="155">
        <v>0</v>
      </c>
      <c r="V66" s="161">
        <v>0</v>
      </c>
      <c r="W66" s="161">
        <v>0</v>
      </c>
      <c r="X66" s="155"/>
      <c r="Y66" s="155">
        <v>0</v>
      </c>
      <c r="Z66" s="155">
        <v>0</v>
      </c>
      <c r="AA66" s="155">
        <v>0</v>
      </c>
      <c r="AB66" s="155">
        <v>0</v>
      </c>
      <c r="AC66" s="155">
        <v>0</v>
      </c>
      <c r="AD66" s="155">
        <v>0</v>
      </c>
      <c r="AE66" s="155">
        <v>0</v>
      </c>
      <c r="AF66" s="155">
        <v>0</v>
      </c>
      <c r="AG66" s="155">
        <v>0</v>
      </c>
      <c r="AH66" s="161">
        <v>0</v>
      </c>
      <c r="AI66" s="155">
        <v>0</v>
      </c>
    </row>
    <row r="67" ht="16.5" spans="1:35">
      <c r="A67" s="187" t="s">
        <v>186</v>
      </c>
      <c r="B67" s="155">
        <v>3</v>
      </c>
      <c r="C67" s="161">
        <f t="shared" si="4"/>
        <v>64</v>
      </c>
      <c r="D67" s="155"/>
      <c r="E67" s="155">
        <v>5000</v>
      </c>
      <c r="F67" s="155">
        <v>0</v>
      </c>
      <c r="G67" s="155">
        <v>0</v>
      </c>
      <c r="H67" s="155">
        <v>0</v>
      </c>
      <c r="I67" s="155">
        <v>0</v>
      </c>
      <c r="J67" s="155">
        <v>0</v>
      </c>
      <c r="K67" s="155">
        <v>0</v>
      </c>
      <c r="L67" s="155"/>
      <c r="M67" s="161">
        <f t="shared" si="2"/>
        <v>765</v>
      </c>
      <c r="N67" s="161">
        <f t="shared" si="3"/>
        <v>4</v>
      </c>
      <c r="O67" s="161">
        <v>0</v>
      </c>
      <c r="P67" s="155"/>
      <c r="Q67" s="155">
        <v>0</v>
      </c>
      <c r="R67" s="155">
        <v>800</v>
      </c>
      <c r="S67" s="161">
        <f t="shared" si="0"/>
        <v>0</v>
      </c>
      <c r="T67" s="161">
        <f t="shared" si="1"/>
        <v>0</v>
      </c>
      <c r="U67" s="155">
        <v>0</v>
      </c>
      <c r="V67" s="161">
        <v>0</v>
      </c>
      <c r="W67" s="161">
        <v>0</v>
      </c>
      <c r="X67" s="155"/>
      <c r="Y67" s="155">
        <v>0</v>
      </c>
      <c r="Z67" s="155">
        <v>0</v>
      </c>
      <c r="AA67" s="155">
        <v>0</v>
      </c>
      <c r="AB67" s="155">
        <v>0</v>
      </c>
      <c r="AC67" s="155">
        <v>0</v>
      </c>
      <c r="AD67" s="155">
        <v>0</v>
      </c>
      <c r="AE67" s="155">
        <v>0</v>
      </c>
      <c r="AF67" s="155">
        <v>0</v>
      </c>
      <c r="AG67" s="155">
        <v>0</v>
      </c>
      <c r="AH67" s="161">
        <v>0</v>
      </c>
      <c r="AI67" s="155">
        <v>0</v>
      </c>
    </row>
    <row r="68" ht="16.5" spans="1:35">
      <c r="A68" s="187" t="s">
        <v>187</v>
      </c>
      <c r="B68" s="155">
        <v>3</v>
      </c>
      <c r="C68" s="161">
        <f t="shared" si="4"/>
        <v>65</v>
      </c>
      <c r="D68" s="155"/>
      <c r="E68" s="155">
        <v>5000</v>
      </c>
      <c r="F68" s="155">
        <v>0</v>
      </c>
      <c r="G68" s="155">
        <v>0</v>
      </c>
      <c r="H68" s="155">
        <v>0</v>
      </c>
      <c r="I68" s="155">
        <v>0</v>
      </c>
      <c r="J68" s="155">
        <v>0</v>
      </c>
      <c r="K68" s="155">
        <v>0</v>
      </c>
      <c r="L68" s="155"/>
      <c r="M68" s="161">
        <f t="shared" si="2"/>
        <v>770</v>
      </c>
      <c r="N68" s="161">
        <f t="shared" si="3"/>
        <v>4</v>
      </c>
      <c r="O68" s="161">
        <v>0</v>
      </c>
      <c r="P68" s="155"/>
      <c r="Q68" s="155">
        <v>0</v>
      </c>
      <c r="R68" s="155">
        <v>800</v>
      </c>
      <c r="S68" s="161">
        <f t="shared" ref="S68:S131" si="5">0</f>
        <v>0</v>
      </c>
      <c r="T68" s="161">
        <f t="shared" ref="T68:T131" si="6">0</f>
        <v>0</v>
      </c>
      <c r="U68" s="155">
        <v>0</v>
      </c>
      <c r="V68" s="161">
        <v>0</v>
      </c>
      <c r="W68" s="161">
        <v>0</v>
      </c>
      <c r="X68" s="155"/>
      <c r="Y68" s="155">
        <v>0</v>
      </c>
      <c r="Z68" s="155">
        <v>0</v>
      </c>
      <c r="AA68" s="155">
        <v>0</v>
      </c>
      <c r="AB68" s="155">
        <v>0</v>
      </c>
      <c r="AC68" s="155">
        <v>0</v>
      </c>
      <c r="AD68" s="155">
        <v>0</v>
      </c>
      <c r="AE68" s="155">
        <v>0</v>
      </c>
      <c r="AF68" s="155">
        <v>0</v>
      </c>
      <c r="AG68" s="155">
        <v>0</v>
      </c>
      <c r="AH68" s="161">
        <v>0</v>
      </c>
      <c r="AI68" s="155">
        <v>0</v>
      </c>
    </row>
    <row r="69" ht="16.5" spans="1:35">
      <c r="A69" s="187" t="s">
        <v>188</v>
      </c>
      <c r="B69" s="155">
        <v>3</v>
      </c>
      <c r="C69" s="161">
        <f t="shared" si="4"/>
        <v>66</v>
      </c>
      <c r="D69" s="155"/>
      <c r="E69" s="155">
        <v>5000</v>
      </c>
      <c r="F69" s="155">
        <v>0</v>
      </c>
      <c r="G69" s="155">
        <v>0</v>
      </c>
      <c r="H69" s="155">
        <v>0</v>
      </c>
      <c r="I69" s="155">
        <v>0</v>
      </c>
      <c r="J69" s="155">
        <v>0</v>
      </c>
      <c r="K69" s="155">
        <v>0</v>
      </c>
      <c r="L69" s="155"/>
      <c r="M69" s="161">
        <f t="shared" ref="M69:M132" si="7">150+(B69-1)*150+(C69-1)*5</f>
        <v>775</v>
      </c>
      <c r="N69" s="161">
        <f t="shared" ref="N69:N132" si="8">ROUND((B69-1)*2,0)</f>
        <v>4</v>
      </c>
      <c r="O69" s="161">
        <v>0</v>
      </c>
      <c r="P69" s="155"/>
      <c r="Q69" s="155">
        <v>0</v>
      </c>
      <c r="R69" s="155">
        <v>800</v>
      </c>
      <c r="S69" s="161">
        <f t="shared" si="5"/>
        <v>0</v>
      </c>
      <c r="T69" s="161">
        <f t="shared" si="6"/>
        <v>0</v>
      </c>
      <c r="U69" s="155">
        <v>0</v>
      </c>
      <c r="V69" s="161">
        <v>0</v>
      </c>
      <c r="W69" s="161">
        <v>0</v>
      </c>
      <c r="X69" s="155"/>
      <c r="Y69" s="155">
        <v>0</v>
      </c>
      <c r="Z69" s="155">
        <v>0</v>
      </c>
      <c r="AA69" s="155">
        <v>0</v>
      </c>
      <c r="AB69" s="155">
        <v>0</v>
      </c>
      <c r="AC69" s="155">
        <v>0</v>
      </c>
      <c r="AD69" s="155">
        <v>0</v>
      </c>
      <c r="AE69" s="155">
        <v>0</v>
      </c>
      <c r="AF69" s="155">
        <v>0</v>
      </c>
      <c r="AG69" s="155">
        <v>0</v>
      </c>
      <c r="AH69" s="161">
        <v>0</v>
      </c>
      <c r="AI69" s="155">
        <v>0</v>
      </c>
    </row>
    <row r="70" ht="16.5" spans="1:35">
      <c r="A70" s="187" t="s">
        <v>189</v>
      </c>
      <c r="B70" s="155">
        <v>3</v>
      </c>
      <c r="C70" s="161">
        <f t="shared" ref="C70:C133" si="9">C69+1</f>
        <v>67</v>
      </c>
      <c r="D70" s="155"/>
      <c r="E70" s="155">
        <v>5000</v>
      </c>
      <c r="F70" s="155">
        <v>0</v>
      </c>
      <c r="G70" s="155">
        <v>0</v>
      </c>
      <c r="H70" s="155">
        <v>0</v>
      </c>
      <c r="I70" s="155">
        <v>0</v>
      </c>
      <c r="J70" s="155">
        <v>0</v>
      </c>
      <c r="K70" s="155">
        <v>0</v>
      </c>
      <c r="L70" s="155"/>
      <c r="M70" s="161">
        <f t="shared" si="7"/>
        <v>780</v>
      </c>
      <c r="N70" s="161">
        <f t="shared" si="8"/>
        <v>4</v>
      </c>
      <c r="O70" s="161">
        <v>0</v>
      </c>
      <c r="P70" s="155"/>
      <c r="Q70" s="155">
        <v>0</v>
      </c>
      <c r="R70" s="155">
        <v>800</v>
      </c>
      <c r="S70" s="161">
        <f t="shared" si="5"/>
        <v>0</v>
      </c>
      <c r="T70" s="161">
        <f t="shared" si="6"/>
        <v>0</v>
      </c>
      <c r="U70" s="155">
        <v>0</v>
      </c>
      <c r="V70" s="161">
        <v>0</v>
      </c>
      <c r="W70" s="161">
        <v>0</v>
      </c>
      <c r="X70" s="155"/>
      <c r="Y70" s="155">
        <v>0</v>
      </c>
      <c r="Z70" s="155">
        <v>0</v>
      </c>
      <c r="AA70" s="155">
        <v>0</v>
      </c>
      <c r="AB70" s="155">
        <v>0</v>
      </c>
      <c r="AC70" s="155">
        <v>0</v>
      </c>
      <c r="AD70" s="155">
        <v>0</v>
      </c>
      <c r="AE70" s="155">
        <v>0</v>
      </c>
      <c r="AF70" s="155">
        <v>0</v>
      </c>
      <c r="AG70" s="155">
        <v>0</v>
      </c>
      <c r="AH70" s="161">
        <v>0</v>
      </c>
      <c r="AI70" s="155">
        <v>0</v>
      </c>
    </row>
    <row r="71" ht="16.5" spans="1:35">
      <c r="A71" s="187" t="s">
        <v>190</v>
      </c>
      <c r="B71" s="155">
        <v>3</v>
      </c>
      <c r="C71" s="161">
        <f t="shared" si="9"/>
        <v>68</v>
      </c>
      <c r="D71" s="155"/>
      <c r="E71" s="155">
        <v>5000</v>
      </c>
      <c r="F71" s="155">
        <v>0</v>
      </c>
      <c r="G71" s="155">
        <v>0</v>
      </c>
      <c r="H71" s="155">
        <v>0</v>
      </c>
      <c r="I71" s="155">
        <v>0</v>
      </c>
      <c r="J71" s="155">
        <v>0</v>
      </c>
      <c r="K71" s="155">
        <v>0</v>
      </c>
      <c r="L71" s="155"/>
      <c r="M71" s="161">
        <f t="shared" si="7"/>
        <v>785</v>
      </c>
      <c r="N71" s="161">
        <f t="shared" si="8"/>
        <v>4</v>
      </c>
      <c r="O71" s="161">
        <v>0</v>
      </c>
      <c r="P71" s="155"/>
      <c r="Q71" s="155">
        <v>0</v>
      </c>
      <c r="R71" s="155">
        <v>800</v>
      </c>
      <c r="S71" s="161">
        <f t="shared" si="5"/>
        <v>0</v>
      </c>
      <c r="T71" s="161">
        <f t="shared" si="6"/>
        <v>0</v>
      </c>
      <c r="U71" s="155">
        <v>0</v>
      </c>
      <c r="V71" s="161">
        <v>0</v>
      </c>
      <c r="W71" s="161">
        <v>0</v>
      </c>
      <c r="X71" s="155"/>
      <c r="Y71" s="155">
        <v>0</v>
      </c>
      <c r="Z71" s="155">
        <v>0</v>
      </c>
      <c r="AA71" s="155">
        <v>0</v>
      </c>
      <c r="AB71" s="155">
        <v>0</v>
      </c>
      <c r="AC71" s="155">
        <v>0</v>
      </c>
      <c r="AD71" s="155">
        <v>0</v>
      </c>
      <c r="AE71" s="155">
        <v>0</v>
      </c>
      <c r="AF71" s="155">
        <v>0</v>
      </c>
      <c r="AG71" s="155">
        <v>0</v>
      </c>
      <c r="AH71" s="161">
        <v>0</v>
      </c>
      <c r="AI71" s="155">
        <v>0</v>
      </c>
    </row>
    <row r="72" ht="16.5" spans="1:35">
      <c r="A72" s="187" t="s">
        <v>191</v>
      </c>
      <c r="B72" s="155">
        <v>3</v>
      </c>
      <c r="C72" s="161">
        <f t="shared" si="9"/>
        <v>69</v>
      </c>
      <c r="D72" s="155"/>
      <c r="E72" s="155">
        <v>5000</v>
      </c>
      <c r="F72" s="155">
        <v>0</v>
      </c>
      <c r="G72" s="155">
        <v>0</v>
      </c>
      <c r="H72" s="155">
        <v>0</v>
      </c>
      <c r="I72" s="155">
        <v>0</v>
      </c>
      <c r="J72" s="155">
        <v>0</v>
      </c>
      <c r="K72" s="155">
        <v>0</v>
      </c>
      <c r="L72" s="155"/>
      <c r="M72" s="161">
        <f t="shared" si="7"/>
        <v>790</v>
      </c>
      <c r="N72" s="161">
        <f t="shared" si="8"/>
        <v>4</v>
      </c>
      <c r="O72" s="161">
        <v>0</v>
      </c>
      <c r="P72" s="155"/>
      <c r="Q72" s="155">
        <v>0</v>
      </c>
      <c r="R72" s="155">
        <v>800</v>
      </c>
      <c r="S72" s="161">
        <f t="shared" si="5"/>
        <v>0</v>
      </c>
      <c r="T72" s="161">
        <f t="shared" si="6"/>
        <v>0</v>
      </c>
      <c r="U72" s="155">
        <v>0</v>
      </c>
      <c r="V72" s="161">
        <v>0</v>
      </c>
      <c r="W72" s="161">
        <v>0</v>
      </c>
      <c r="X72" s="155"/>
      <c r="Y72" s="155">
        <v>0</v>
      </c>
      <c r="Z72" s="155">
        <v>0</v>
      </c>
      <c r="AA72" s="155">
        <v>0</v>
      </c>
      <c r="AB72" s="155">
        <v>0</v>
      </c>
      <c r="AC72" s="155">
        <v>0</v>
      </c>
      <c r="AD72" s="155">
        <v>0</v>
      </c>
      <c r="AE72" s="155">
        <v>0</v>
      </c>
      <c r="AF72" s="155">
        <v>0</v>
      </c>
      <c r="AG72" s="155">
        <v>0</v>
      </c>
      <c r="AH72" s="161">
        <v>0</v>
      </c>
      <c r="AI72" s="155">
        <v>0</v>
      </c>
    </row>
    <row r="73" ht="16.5" spans="1:35">
      <c r="A73" s="187" t="s">
        <v>192</v>
      </c>
      <c r="B73" s="155">
        <v>3</v>
      </c>
      <c r="C73" s="161">
        <f t="shared" si="9"/>
        <v>70</v>
      </c>
      <c r="D73" s="155"/>
      <c r="E73" s="155">
        <v>5000</v>
      </c>
      <c r="F73" s="155">
        <v>0</v>
      </c>
      <c r="G73" s="155">
        <v>0</v>
      </c>
      <c r="H73" s="155">
        <v>0</v>
      </c>
      <c r="I73" s="155">
        <v>0</v>
      </c>
      <c r="J73" s="155">
        <v>0</v>
      </c>
      <c r="K73" s="155">
        <v>0</v>
      </c>
      <c r="L73" s="155"/>
      <c r="M73" s="161">
        <f t="shared" si="7"/>
        <v>795</v>
      </c>
      <c r="N73" s="161">
        <f t="shared" si="8"/>
        <v>4</v>
      </c>
      <c r="O73" s="161">
        <v>0</v>
      </c>
      <c r="P73" s="155"/>
      <c r="Q73" s="155">
        <v>0</v>
      </c>
      <c r="R73" s="155">
        <v>800</v>
      </c>
      <c r="S73" s="161">
        <f t="shared" si="5"/>
        <v>0</v>
      </c>
      <c r="T73" s="161">
        <f t="shared" si="6"/>
        <v>0</v>
      </c>
      <c r="U73" s="155">
        <v>0</v>
      </c>
      <c r="V73" s="161">
        <v>0</v>
      </c>
      <c r="W73" s="161">
        <v>0</v>
      </c>
      <c r="X73" s="155"/>
      <c r="Y73" s="155">
        <v>0</v>
      </c>
      <c r="Z73" s="155">
        <v>0</v>
      </c>
      <c r="AA73" s="155">
        <v>0</v>
      </c>
      <c r="AB73" s="155">
        <v>0</v>
      </c>
      <c r="AC73" s="155">
        <v>0</v>
      </c>
      <c r="AD73" s="155">
        <v>0</v>
      </c>
      <c r="AE73" s="155">
        <v>0</v>
      </c>
      <c r="AF73" s="155">
        <v>0</v>
      </c>
      <c r="AG73" s="155">
        <v>0</v>
      </c>
      <c r="AH73" s="161">
        <v>0</v>
      </c>
      <c r="AI73" s="155">
        <v>0</v>
      </c>
    </row>
    <row r="74" ht="16.5" spans="1:35">
      <c r="A74" s="187" t="s">
        <v>193</v>
      </c>
      <c r="B74" s="155">
        <v>3</v>
      </c>
      <c r="C74" s="161">
        <f t="shared" si="9"/>
        <v>71</v>
      </c>
      <c r="D74" s="155"/>
      <c r="E74" s="155">
        <v>5000</v>
      </c>
      <c r="F74" s="155">
        <v>0</v>
      </c>
      <c r="G74" s="155">
        <v>0</v>
      </c>
      <c r="H74" s="155">
        <v>0</v>
      </c>
      <c r="I74" s="155">
        <v>0</v>
      </c>
      <c r="J74" s="155">
        <v>0</v>
      </c>
      <c r="K74" s="155">
        <v>0</v>
      </c>
      <c r="L74" s="155"/>
      <c r="M74" s="161">
        <f t="shared" si="7"/>
        <v>800</v>
      </c>
      <c r="N74" s="161">
        <f t="shared" si="8"/>
        <v>4</v>
      </c>
      <c r="O74" s="161">
        <v>0</v>
      </c>
      <c r="P74" s="155"/>
      <c r="Q74" s="155">
        <v>0</v>
      </c>
      <c r="R74" s="155">
        <v>800</v>
      </c>
      <c r="S74" s="161">
        <f t="shared" si="5"/>
        <v>0</v>
      </c>
      <c r="T74" s="161">
        <f t="shared" si="6"/>
        <v>0</v>
      </c>
      <c r="U74" s="155">
        <v>0</v>
      </c>
      <c r="V74" s="161">
        <v>0</v>
      </c>
      <c r="W74" s="161">
        <v>0</v>
      </c>
      <c r="X74" s="155"/>
      <c r="Y74" s="155">
        <v>0</v>
      </c>
      <c r="Z74" s="155">
        <v>0</v>
      </c>
      <c r="AA74" s="155">
        <v>0</v>
      </c>
      <c r="AB74" s="155">
        <v>0</v>
      </c>
      <c r="AC74" s="155">
        <v>0</v>
      </c>
      <c r="AD74" s="155">
        <v>0</v>
      </c>
      <c r="AE74" s="155">
        <v>0</v>
      </c>
      <c r="AF74" s="155">
        <v>0</v>
      </c>
      <c r="AG74" s="155">
        <v>0</v>
      </c>
      <c r="AH74" s="161">
        <v>0</v>
      </c>
      <c r="AI74" s="155">
        <v>0</v>
      </c>
    </row>
    <row r="75" ht="16.5" spans="1:35">
      <c r="A75" s="187" t="s">
        <v>194</v>
      </c>
      <c r="B75" s="155">
        <v>3</v>
      </c>
      <c r="C75" s="161">
        <f t="shared" si="9"/>
        <v>72</v>
      </c>
      <c r="D75" s="155"/>
      <c r="E75" s="155">
        <v>5000</v>
      </c>
      <c r="F75" s="155">
        <v>0</v>
      </c>
      <c r="G75" s="155">
        <v>0</v>
      </c>
      <c r="H75" s="155">
        <v>0</v>
      </c>
      <c r="I75" s="155">
        <v>0</v>
      </c>
      <c r="J75" s="155">
        <v>0</v>
      </c>
      <c r="K75" s="155">
        <v>0</v>
      </c>
      <c r="L75" s="155"/>
      <c r="M75" s="161">
        <f t="shared" si="7"/>
        <v>805</v>
      </c>
      <c r="N75" s="161">
        <f t="shared" si="8"/>
        <v>4</v>
      </c>
      <c r="O75" s="161">
        <v>0</v>
      </c>
      <c r="P75" s="155"/>
      <c r="Q75" s="155">
        <v>0</v>
      </c>
      <c r="R75" s="155">
        <v>800</v>
      </c>
      <c r="S75" s="161">
        <f t="shared" si="5"/>
        <v>0</v>
      </c>
      <c r="T75" s="161">
        <f t="shared" si="6"/>
        <v>0</v>
      </c>
      <c r="U75" s="155">
        <v>0</v>
      </c>
      <c r="V75" s="161">
        <v>0</v>
      </c>
      <c r="W75" s="161">
        <v>0</v>
      </c>
      <c r="X75" s="155"/>
      <c r="Y75" s="155">
        <v>0</v>
      </c>
      <c r="Z75" s="155">
        <v>0</v>
      </c>
      <c r="AA75" s="155">
        <v>0</v>
      </c>
      <c r="AB75" s="155">
        <v>0</v>
      </c>
      <c r="AC75" s="155">
        <v>0</v>
      </c>
      <c r="AD75" s="155">
        <v>0</v>
      </c>
      <c r="AE75" s="155">
        <v>0</v>
      </c>
      <c r="AF75" s="155">
        <v>0</v>
      </c>
      <c r="AG75" s="155">
        <v>0</v>
      </c>
      <c r="AH75" s="161">
        <v>0</v>
      </c>
      <c r="AI75" s="155">
        <v>0</v>
      </c>
    </row>
    <row r="76" ht="16.5" spans="1:35">
      <c r="A76" s="187" t="s">
        <v>195</v>
      </c>
      <c r="B76" s="155">
        <v>3</v>
      </c>
      <c r="C76" s="161">
        <f t="shared" si="9"/>
        <v>73</v>
      </c>
      <c r="D76" s="155"/>
      <c r="E76" s="155">
        <v>5000</v>
      </c>
      <c r="F76" s="155">
        <v>0</v>
      </c>
      <c r="G76" s="155">
        <v>0</v>
      </c>
      <c r="H76" s="155">
        <v>0</v>
      </c>
      <c r="I76" s="155">
        <v>0</v>
      </c>
      <c r="J76" s="155">
        <v>0</v>
      </c>
      <c r="K76" s="155">
        <v>0</v>
      </c>
      <c r="L76" s="155"/>
      <c r="M76" s="161">
        <f t="shared" si="7"/>
        <v>810</v>
      </c>
      <c r="N76" s="161">
        <f t="shared" si="8"/>
        <v>4</v>
      </c>
      <c r="O76" s="161">
        <v>0</v>
      </c>
      <c r="P76" s="155"/>
      <c r="Q76" s="155">
        <v>0</v>
      </c>
      <c r="R76" s="155">
        <v>800</v>
      </c>
      <c r="S76" s="161">
        <f t="shared" si="5"/>
        <v>0</v>
      </c>
      <c r="T76" s="161">
        <f t="shared" si="6"/>
        <v>0</v>
      </c>
      <c r="U76" s="155">
        <v>0</v>
      </c>
      <c r="V76" s="161">
        <v>0</v>
      </c>
      <c r="W76" s="161">
        <v>0</v>
      </c>
      <c r="X76" s="155"/>
      <c r="Y76" s="155">
        <v>0</v>
      </c>
      <c r="Z76" s="155">
        <v>0</v>
      </c>
      <c r="AA76" s="155">
        <v>0</v>
      </c>
      <c r="AB76" s="155">
        <v>0</v>
      </c>
      <c r="AC76" s="155">
        <v>0</v>
      </c>
      <c r="AD76" s="155">
        <v>0</v>
      </c>
      <c r="AE76" s="155">
        <v>0</v>
      </c>
      <c r="AF76" s="155">
        <v>0</v>
      </c>
      <c r="AG76" s="155">
        <v>0</v>
      </c>
      <c r="AH76" s="161">
        <v>0</v>
      </c>
      <c r="AI76" s="155">
        <v>0</v>
      </c>
    </row>
    <row r="77" ht="16.5" spans="1:35">
      <c r="A77" s="187" t="s">
        <v>196</v>
      </c>
      <c r="B77" s="155">
        <v>3</v>
      </c>
      <c r="C77" s="161">
        <f t="shared" si="9"/>
        <v>74</v>
      </c>
      <c r="D77" s="155"/>
      <c r="E77" s="155">
        <v>5000</v>
      </c>
      <c r="F77" s="155">
        <v>0</v>
      </c>
      <c r="G77" s="155">
        <v>0</v>
      </c>
      <c r="H77" s="155">
        <v>0</v>
      </c>
      <c r="I77" s="155">
        <v>0</v>
      </c>
      <c r="J77" s="155">
        <v>0</v>
      </c>
      <c r="K77" s="155">
        <v>0</v>
      </c>
      <c r="L77" s="155"/>
      <c r="M77" s="161">
        <f t="shared" si="7"/>
        <v>815</v>
      </c>
      <c r="N77" s="161">
        <f t="shared" si="8"/>
        <v>4</v>
      </c>
      <c r="O77" s="161">
        <v>0</v>
      </c>
      <c r="P77" s="155"/>
      <c r="Q77" s="155">
        <v>0</v>
      </c>
      <c r="R77" s="155">
        <v>800</v>
      </c>
      <c r="S77" s="161">
        <f t="shared" si="5"/>
        <v>0</v>
      </c>
      <c r="T77" s="161">
        <f t="shared" si="6"/>
        <v>0</v>
      </c>
      <c r="U77" s="155">
        <v>0</v>
      </c>
      <c r="V77" s="161">
        <v>0</v>
      </c>
      <c r="W77" s="161">
        <v>0</v>
      </c>
      <c r="X77" s="155"/>
      <c r="Y77" s="155">
        <v>0</v>
      </c>
      <c r="Z77" s="155">
        <v>0</v>
      </c>
      <c r="AA77" s="155">
        <v>0</v>
      </c>
      <c r="AB77" s="155">
        <v>0</v>
      </c>
      <c r="AC77" s="155">
        <v>0</v>
      </c>
      <c r="AD77" s="155">
        <v>0</v>
      </c>
      <c r="AE77" s="155">
        <v>0</v>
      </c>
      <c r="AF77" s="155">
        <v>0</v>
      </c>
      <c r="AG77" s="155">
        <v>0</v>
      </c>
      <c r="AH77" s="161">
        <v>0</v>
      </c>
      <c r="AI77" s="155">
        <v>0</v>
      </c>
    </row>
    <row r="78" ht="16.5" spans="1:35">
      <c r="A78" s="187" t="s">
        <v>197</v>
      </c>
      <c r="B78" s="155">
        <v>3</v>
      </c>
      <c r="C78" s="161">
        <f t="shared" si="9"/>
        <v>75</v>
      </c>
      <c r="D78" s="155"/>
      <c r="E78" s="155">
        <v>5000</v>
      </c>
      <c r="F78" s="155">
        <v>0</v>
      </c>
      <c r="G78" s="155">
        <v>0</v>
      </c>
      <c r="H78" s="155">
        <v>0</v>
      </c>
      <c r="I78" s="155">
        <v>0</v>
      </c>
      <c r="J78" s="155">
        <v>0</v>
      </c>
      <c r="K78" s="155">
        <v>0</v>
      </c>
      <c r="L78" s="155"/>
      <c r="M78" s="161">
        <f t="shared" si="7"/>
        <v>820</v>
      </c>
      <c r="N78" s="161">
        <f t="shared" si="8"/>
        <v>4</v>
      </c>
      <c r="O78" s="161">
        <v>0</v>
      </c>
      <c r="P78" s="155"/>
      <c r="Q78" s="155">
        <v>0</v>
      </c>
      <c r="R78" s="155">
        <v>800</v>
      </c>
      <c r="S78" s="161">
        <f t="shared" si="5"/>
        <v>0</v>
      </c>
      <c r="T78" s="161">
        <f t="shared" si="6"/>
        <v>0</v>
      </c>
      <c r="U78" s="155">
        <v>0</v>
      </c>
      <c r="V78" s="161">
        <v>0</v>
      </c>
      <c r="W78" s="161">
        <v>0</v>
      </c>
      <c r="X78" s="155"/>
      <c r="Y78" s="155">
        <v>0</v>
      </c>
      <c r="Z78" s="155">
        <v>0</v>
      </c>
      <c r="AA78" s="155">
        <v>0</v>
      </c>
      <c r="AB78" s="155">
        <v>0</v>
      </c>
      <c r="AC78" s="155">
        <v>0</v>
      </c>
      <c r="AD78" s="155">
        <v>0</v>
      </c>
      <c r="AE78" s="155">
        <v>0</v>
      </c>
      <c r="AF78" s="155">
        <v>0</v>
      </c>
      <c r="AG78" s="155">
        <v>0</v>
      </c>
      <c r="AH78" s="161">
        <v>0</v>
      </c>
      <c r="AI78" s="155">
        <v>0</v>
      </c>
    </row>
    <row r="79" ht="16.5" spans="1:35">
      <c r="A79" s="187" t="s">
        <v>198</v>
      </c>
      <c r="B79" s="155">
        <v>3</v>
      </c>
      <c r="C79" s="161">
        <f t="shared" si="9"/>
        <v>76</v>
      </c>
      <c r="D79" s="155"/>
      <c r="E79" s="155">
        <v>5000</v>
      </c>
      <c r="F79" s="155">
        <v>0</v>
      </c>
      <c r="G79" s="155">
        <v>0</v>
      </c>
      <c r="H79" s="155">
        <v>0</v>
      </c>
      <c r="I79" s="155">
        <v>0</v>
      </c>
      <c r="J79" s="155">
        <v>0</v>
      </c>
      <c r="K79" s="155">
        <v>0</v>
      </c>
      <c r="L79" s="155"/>
      <c r="M79" s="161">
        <f t="shared" si="7"/>
        <v>825</v>
      </c>
      <c r="N79" s="161">
        <f t="shared" si="8"/>
        <v>4</v>
      </c>
      <c r="O79" s="161">
        <v>0</v>
      </c>
      <c r="P79" s="155"/>
      <c r="Q79" s="155">
        <v>0</v>
      </c>
      <c r="R79" s="155">
        <v>800</v>
      </c>
      <c r="S79" s="161">
        <f t="shared" si="5"/>
        <v>0</v>
      </c>
      <c r="T79" s="161">
        <f t="shared" si="6"/>
        <v>0</v>
      </c>
      <c r="U79" s="155">
        <v>0</v>
      </c>
      <c r="V79" s="161">
        <v>0</v>
      </c>
      <c r="W79" s="161">
        <v>0</v>
      </c>
      <c r="X79" s="155"/>
      <c r="Y79" s="155">
        <v>0</v>
      </c>
      <c r="Z79" s="155">
        <v>0</v>
      </c>
      <c r="AA79" s="155">
        <v>0</v>
      </c>
      <c r="AB79" s="155">
        <v>0</v>
      </c>
      <c r="AC79" s="155">
        <v>0</v>
      </c>
      <c r="AD79" s="155">
        <v>0</v>
      </c>
      <c r="AE79" s="155">
        <v>0</v>
      </c>
      <c r="AF79" s="155">
        <v>0</v>
      </c>
      <c r="AG79" s="155">
        <v>0</v>
      </c>
      <c r="AH79" s="161">
        <v>0</v>
      </c>
      <c r="AI79" s="155">
        <v>0</v>
      </c>
    </row>
    <row r="80" ht="16.5" spans="1:35">
      <c r="A80" s="187" t="s">
        <v>199</v>
      </c>
      <c r="B80" s="155">
        <v>3</v>
      </c>
      <c r="C80" s="161">
        <f t="shared" si="9"/>
        <v>77</v>
      </c>
      <c r="D80" s="155"/>
      <c r="E80" s="155">
        <v>5000</v>
      </c>
      <c r="F80" s="155">
        <v>0</v>
      </c>
      <c r="G80" s="155">
        <v>0</v>
      </c>
      <c r="H80" s="155">
        <v>0</v>
      </c>
      <c r="I80" s="155">
        <v>0</v>
      </c>
      <c r="J80" s="155">
        <v>0</v>
      </c>
      <c r="K80" s="155">
        <v>0</v>
      </c>
      <c r="L80" s="155"/>
      <c r="M80" s="161">
        <f t="shared" si="7"/>
        <v>830</v>
      </c>
      <c r="N80" s="161">
        <f t="shared" si="8"/>
        <v>4</v>
      </c>
      <c r="O80" s="161">
        <v>0</v>
      </c>
      <c r="P80" s="155"/>
      <c r="Q80" s="155">
        <v>0</v>
      </c>
      <c r="R80" s="155">
        <v>800</v>
      </c>
      <c r="S80" s="161">
        <f t="shared" si="5"/>
        <v>0</v>
      </c>
      <c r="T80" s="161">
        <f t="shared" si="6"/>
        <v>0</v>
      </c>
      <c r="U80" s="155">
        <v>0</v>
      </c>
      <c r="V80" s="161">
        <v>0</v>
      </c>
      <c r="W80" s="161">
        <v>0</v>
      </c>
      <c r="X80" s="155"/>
      <c r="Y80" s="155">
        <v>0</v>
      </c>
      <c r="Z80" s="155">
        <v>0</v>
      </c>
      <c r="AA80" s="155">
        <v>0</v>
      </c>
      <c r="AB80" s="155">
        <v>0</v>
      </c>
      <c r="AC80" s="155">
        <v>0</v>
      </c>
      <c r="AD80" s="155">
        <v>0</v>
      </c>
      <c r="AE80" s="155">
        <v>0</v>
      </c>
      <c r="AF80" s="155">
        <v>0</v>
      </c>
      <c r="AG80" s="155">
        <v>0</v>
      </c>
      <c r="AH80" s="161">
        <v>0</v>
      </c>
      <c r="AI80" s="155">
        <v>0</v>
      </c>
    </row>
    <row r="81" ht="16.5" spans="1:35">
      <c r="A81" s="187" t="s">
        <v>200</v>
      </c>
      <c r="B81" s="155">
        <v>3</v>
      </c>
      <c r="C81" s="161">
        <f t="shared" si="9"/>
        <v>78</v>
      </c>
      <c r="D81" s="155"/>
      <c r="E81" s="155">
        <v>5000</v>
      </c>
      <c r="F81" s="155">
        <v>0</v>
      </c>
      <c r="G81" s="155">
        <v>0</v>
      </c>
      <c r="H81" s="155">
        <v>0</v>
      </c>
      <c r="I81" s="155">
        <v>0</v>
      </c>
      <c r="J81" s="155">
        <v>0</v>
      </c>
      <c r="K81" s="155">
        <v>0</v>
      </c>
      <c r="L81" s="155"/>
      <c r="M81" s="161">
        <f t="shared" si="7"/>
        <v>835</v>
      </c>
      <c r="N81" s="161">
        <f t="shared" si="8"/>
        <v>4</v>
      </c>
      <c r="O81" s="161">
        <v>0</v>
      </c>
      <c r="P81" s="155"/>
      <c r="Q81" s="155">
        <v>0</v>
      </c>
      <c r="R81" s="155">
        <v>800</v>
      </c>
      <c r="S81" s="161">
        <f t="shared" si="5"/>
        <v>0</v>
      </c>
      <c r="T81" s="161">
        <f t="shared" si="6"/>
        <v>0</v>
      </c>
      <c r="U81" s="155">
        <v>0</v>
      </c>
      <c r="V81" s="161">
        <v>0</v>
      </c>
      <c r="W81" s="161">
        <v>0</v>
      </c>
      <c r="X81" s="155"/>
      <c r="Y81" s="155">
        <v>0</v>
      </c>
      <c r="Z81" s="155">
        <v>0</v>
      </c>
      <c r="AA81" s="155">
        <v>0</v>
      </c>
      <c r="AB81" s="155">
        <v>0</v>
      </c>
      <c r="AC81" s="155">
        <v>0</v>
      </c>
      <c r="AD81" s="155">
        <v>0</v>
      </c>
      <c r="AE81" s="155">
        <v>0</v>
      </c>
      <c r="AF81" s="155">
        <v>0</v>
      </c>
      <c r="AG81" s="155">
        <v>0</v>
      </c>
      <c r="AH81" s="161">
        <v>0</v>
      </c>
      <c r="AI81" s="155">
        <v>0</v>
      </c>
    </row>
    <row r="82" ht="16.5" spans="1:35">
      <c r="A82" s="187" t="s">
        <v>201</v>
      </c>
      <c r="B82" s="155">
        <v>3</v>
      </c>
      <c r="C82" s="161">
        <f t="shared" si="9"/>
        <v>79</v>
      </c>
      <c r="D82" s="155"/>
      <c r="E82" s="155">
        <v>5000</v>
      </c>
      <c r="F82" s="155">
        <v>0</v>
      </c>
      <c r="G82" s="155">
        <v>0</v>
      </c>
      <c r="H82" s="155">
        <v>0</v>
      </c>
      <c r="I82" s="155">
        <v>0</v>
      </c>
      <c r="J82" s="155">
        <v>0</v>
      </c>
      <c r="K82" s="155">
        <v>0</v>
      </c>
      <c r="L82" s="155"/>
      <c r="M82" s="161">
        <f t="shared" si="7"/>
        <v>840</v>
      </c>
      <c r="N82" s="161">
        <f t="shared" si="8"/>
        <v>4</v>
      </c>
      <c r="O82" s="161">
        <v>0</v>
      </c>
      <c r="P82" s="155"/>
      <c r="Q82" s="155">
        <v>0</v>
      </c>
      <c r="R82" s="155">
        <v>800</v>
      </c>
      <c r="S82" s="161">
        <f t="shared" si="5"/>
        <v>0</v>
      </c>
      <c r="T82" s="161">
        <f t="shared" si="6"/>
        <v>0</v>
      </c>
      <c r="U82" s="155">
        <v>0</v>
      </c>
      <c r="V82" s="161">
        <v>0</v>
      </c>
      <c r="W82" s="161">
        <v>0</v>
      </c>
      <c r="X82" s="155"/>
      <c r="Y82" s="155">
        <v>0</v>
      </c>
      <c r="Z82" s="155">
        <v>0</v>
      </c>
      <c r="AA82" s="155">
        <v>0</v>
      </c>
      <c r="AB82" s="155">
        <v>0</v>
      </c>
      <c r="AC82" s="155">
        <v>0</v>
      </c>
      <c r="AD82" s="155">
        <v>0</v>
      </c>
      <c r="AE82" s="155">
        <v>0</v>
      </c>
      <c r="AF82" s="155">
        <v>0</v>
      </c>
      <c r="AG82" s="155">
        <v>0</v>
      </c>
      <c r="AH82" s="161">
        <v>0</v>
      </c>
      <c r="AI82" s="155">
        <v>0</v>
      </c>
    </row>
    <row r="83" ht="16.5" spans="1:35">
      <c r="A83" s="187" t="s">
        <v>202</v>
      </c>
      <c r="B83" s="155">
        <v>3</v>
      </c>
      <c r="C83" s="161">
        <f t="shared" si="9"/>
        <v>80</v>
      </c>
      <c r="D83" s="155"/>
      <c r="E83" s="155">
        <v>5000</v>
      </c>
      <c r="F83" s="155">
        <v>0</v>
      </c>
      <c r="G83" s="155">
        <v>0</v>
      </c>
      <c r="H83" s="155">
        <v>0</v>
      </c>
      <c r="I83" s="155">
        <v>0</v>
      </c>
      <c r="J83" s="155">
        <v>0</v>
      </c>
      <c r="K83" s="155">
        <v>0</v>
      </c>
      <c r="L83" s="155"/>
      <c r="M83" s="161">
        <f t="shared" si="7"/>
        <v>845</v>
      </c>
      <c r="N83" s="161">
        <f t="shared" si="8"/>
        <v>4</v>
      </c>
      <c r="O83" s="161">
        <v>0</v>
      </c>
      <c r="P83" s="155"/>
      <c r="Q83" s="155">
        <v>0</v>
      </c>
      <c r="R83" s="155">
        <v>800</v>
      </c>
      <c r="S83" s="161">
        <f t="shared" si="5"/>
        <v>0</v>
      </c>
      <c r="T83" s="161">
        <f t="shared" si="6"/>
        <v>0</v>
      </c>
      <c r="U83" s="155">
        <v>0</v>
      </c>
      <c r="V83" s="161">
        <v>0</v>
      </c>
      <c r="W83" s="161">
        <v>0</v>
      </c>
      <c r="X83" s="155"/>
      <c r="Y83" s="155">
        <v>0</v>
      </c>
      <c r="Z83" s="155">
        <v>0</v>
      </c>
      <c r="AA83" s="155">
        <v>0</v>
      </c>
      <c r="AB83" s="155">
        <v>0</v>
      </c>
      <c r="AC83" s="155">
        <v>0</v>
      </c>
      <c r="AD83" s="155">
        <v>0</v>
      </c>
      <c r="AE83" s="155">
        <v>0</v>
      </c>
      <c r="AF83" s="155">
        <v>0</v>
      </c>
      <c r="AG83" s="155">
        <v>0</v>
      </c>
      <c r="AH83" s="161">
        <v>0</v>
      </c>
      <c r="AI83" s="155">
        <v>0</v>
      </c>
    </row>
    <row r="84" ht="16.5" spans="1:35">
      <c r="A84" s="187" t="s">
        <v>203</v>
      </c>
      <c r="B84" s="155">
        <v>3</v>
      </c>
      <c r="C84" s="161">
        <f t="shared" si="9"/>
        <v>81</v>
      </c>
      <c r="D84" s="155"/>
      <c r="E84" s="155">
        <v>5000</v>
      </c>
      <c r="F84" s="155">
        <v>0</v>
      </c>
      <c r="G84" s="155">
        <v>0</v>
      </c>
      <c r="H84" s="155">
        <v>0</v>
      </c>
      <c r="I84" s="155">
        <v>0</v>
      </c>
      <c r="J84" s="155">
        <v>0</v>
      </c>
      <c r="K84" s="155">
        <v>0</v>
      </c>
      <c r="L84" s="155"/>
      <c r="M84" s="161">
        <f t="shared" si="7"/>
        <v>850</v>
      </c>
      <c r="N84" s="161">
        <f t="shared" si="8"/>
        <v>4</v>
      </c>
      <c r="O84" s="161">
        <v>0</v>
      </c>
      <c r="P84" s="155"/>
      <c r="Q84" s="155">
        <v>0</v>
      </c>
      <c r="R84" s="155">
        <v>800</v>
      </c>
      <c r="S84" s="161">
        <f t="shared" si="5"/>
        <v>0</v>
      </c>
      <c r="T84" s="161">
        <f t="shared" si="6"/>
        <v>0</v>
      </c>
      <c r="U84" s="155">
        <v>0</v>
      </c>
      <c r="V84" s="161">
        <v>0</v>
      </c>
      <c r="W84" s="161">
        <v>0</v>
      </c>
      <c r="X84" s="155"/>
      <c r="Y84" s="155">
        <v>0</v>
      </c>
      <c r="Z84" s="155">
        <v>0</v>
      </c>
      <c r="AA84" s="155">
        <v>0</v>
      </c>
      <c r="AB84" s="155">
        <v>0</v>
      </c>
      <c r="AC84" s="155">
        <v>0</v>
      </c>
      <c r="AD84" s="155">
        <v>0</v>
      </c>
      <c r="AE84" s="155">
        <v>0</v>
      </c>
      <c r="AF84" s="155">
        <v>0</v>
      </c>
      <c r="AG84" s="155">
        <v>0</v>
      </c>
      <c r="AH84" s="161">
        <v>0</v>
      </c>
      <c r="AI84" s="155">
        <v>0</v>
      </c>
    </row>
    <row r="85" ht="16.5" spans="1:35">
      <c r="A85" s="187" t="s">
        <v>204</v>
      </c>
      <c r="B85" s="155">
        <v>3</v>
      </c>
      <c r="C85" s="161">
        <f t="shared" si="9"/>
        <v>82</v>
      </c>
      <c r="D85" s="155"/>
      <c r="E85" s="155">
        <v>5000</v>
      </c>
      <c r="F85" s="155">
        <v>0</v>
      </c>
      <c r="G85" s="155">
        <v>0</v>
      </c>
      <c r="H85" s="155">
        <v>0</v>
      </c>
      <c r="I85" s="155">
        <v>0</v>
      </c>
      <c r="J85" s="155">
        <v>0</v>
      </c>
      <c r="K85" s="155">
        <v>0</v>
      </c>
      <c r="L85" s="155"/>
      <c r="M85" s="161">
        <f t="shared" si="7"/>
        <v>855</v>
      </c>
      <c r="N85" s="161">
        <f t="shared" si="8"/>
        <v>4</v>
      </c>
      <c r="O85" s="161">
        <v>0</v>
      </c>
      <c r="P85" s="155"/>
      <c r="Q85" s="155">
        <v>0</v>
      </c>
      <c r="R85" s="155">
        <v>800</v>
      </c>
      <c r="S85" s="161">
        <f t="shared" si="5"/>
        <v>0</v>
      </c>
      <c r="T85" s="161">
        <f t="shared" si="6"/>
        <v>0</v>
      </c>
      <c r="U85" s="155">
        <v>0</v>
      </c>
      <c r="V85" s="161">
        <v>0</v>
      </c>
      <c r="W85" s="161">
        <v>0</v>
      </c>
      <c r="X85" s="155"/>
      <c r="Y85" s="155">
        <v>0</v>
      </c>
      <c r="Z85" s="155">
        <v>0</v>
      </c>
      <c r="AA85" s="155">
        <v>0</v>
      </c>
      <c r="AB85" s="155">
        <v>0</v>
      </c>
      <c r="AC85" s="155">
        <v>0</v>
      </c>
      <c r="AD85" s="155">
        <v>0</v>
      </c>
      <c r="AE85" s="155">
        <v>0</v>
      </c>
      <c r="AF85" s="155">
        <v>0</v>
      </c>
      <c r="AG85" s="155">
        <v>0</v>
      </c>
      <c r="AH85" s="161">
        <v>0</v>
      </c>
      <c r="AI85" s="155">
        <v>0</v>
      </c>
    </row>
    <row r="86" ht="16.5" spans="1:35">
      <c r="A86" s="187" t="s">
        <v>205</v>
      </c>
      <c r="B86" s="155">
        <v>3</v>
      </c>
      <c r="C86" s="161">
        <f t="shared" si="9"/>
        <v>83</v>
      </c>
      <c r="D86" s="155"/>
      <c r="E86" s="155">
        <v>5000</v>
      </c>
      <c r="F86" s="155">
        <v>0</v>
      </c>
      <c r="G86" s="155">
        <v>0</v>
      </c>
      <c r="H86" s="155">
        <v>0</v>
      </c>
      <c r="I86" s="155">
        <v>0</v>
      </c>
      <c r="J86" s="155">
        <v>0</v>
      </c>
      <c r="K86" s="155">
        <v>0</v>
      </c>
      <c r="L86" s="155"/>
      <c r="M86" s="161">
        <f t="shared" si="7"/>
        <v>860</v>
      </c>
      <c r="N86" s="161">
        <f t="shared" si="8"/>
        <v>4</v>
      </c>
      <c r="O86" s="161">
        <v>0</v>
      </c>
      <c r="P86" s="155"/>
      <c r="Q86" s="155">
        <v>0</v>
      </c>
      <c r="R86" s="155">
        <v>800</v>
      </c>
      <c r="S86" s="161">
        <f t="shared" si="5"/>
        <v>0</v>
      </c>
      <c r="T86" s="161">
        <f t="shared" si="6"/>
        <v>0</v>
      </c>
      <c r="U86" s="155">
        <v>0</v>
      </c>
      <c r="V86" s="161">
        <v>0</v>
      </c>
      <c r="W86" s="161">
        <v>0</v>
      </c>
      <c r="X86" s="155"/>
      <c r="Y86" s="155">
        <v>0</v>
      </c>
      <c r="Z86" s="155">
        <v>0</v>
      </c>
      <c r="AA86" s="155">
        <v>0</v>
      </c>
      <c r="AB86" s="155">
        <v>0</v>
      </c>
      <c r="AC86" s="155">
        <v>0</v>
      </c>
      <c r="AD86" s="155">
        <v>0</v>
      </c>
      <c r="AE86" s="155">
        <v>0</v>
      </c>
      <c r="AF86" s="155">
        <v>0</v>
      </c>
      <c r="AG86" s="155">
        <v>0</v>
      </c>
      <c r="AH86" s="161">
        <v>0</v>
      </c>
      <c r="AI86" s="155">
        <v>0</v>
      </c>
    </row>
    <row r="87" ht="16.5" spans="1:35">
      <c r="A87" s="187" t="s">
        <v>206</v>
      </c>
      <c r="B87" s="155">
        <v>3</v>
      </c>
      <c r="C87" s="161">
        <f t="shared" si="9"/>
        <v>84</v>
      </c>
      <c r="D87" s="155"/>
      <c r="E87" s="155">
        <v>5000</v>
      </c>
      <c r="F87" s="155">
        <v>0</v>
      </c>
      <c r="G87" s="155">
        <v>0</v>
      </c>
      <c r="H87" s="155">
        <v>0</v>
      </c>
      <c r="I87" s="155">
        <v>0</v>
      </c>
      <c r="J87" s="155">
        <v>0</v>
      </c>
      <c r="K87" s="155">
        <v>0</v>
      </c>
      <c r="L87" s="155"/>
      <c r="M87" s="161">
        <f t="shared" si="7"/>
        <v>865</v>
      </c>
      <c r="N87" s="161">
        <f t="shared" si="8"/>
        <v>4</v>
      </c>
      <c r="O87" s="161">
        <v>0</v>
      </c>
      <c r="P87" s="155"/>
      <c r="Q87" s="155">
        <v>0</v>
      </c>
      <c r="R87" s="155">
        <v>800</v>
      </c>
      <c r="S87" s="161">
        <f t="shared" si="5"/>
        <v>0</v>
      </c>
      <c r="T87" s="161">
        <f t="shared" si="6"/>
        <v>0</v>
      </c>
      <c r="U87" s="155">
        <v>0</v>
      </c>
      <c r="V87" s="161">
        <v>0</v>
      </c>
      <c r="W87" s="161">
        <v>0</v>
      </c>
      <c r="X87" s="155"/>
      <c r="Y87" s="155">
        <v>0</v>
      </c>
      <c r="Z87" s="155">
        <v>0</v>
      </c>
      <c r="AA87" s="155">
        <v>0</v>
      </c>
      <c r="AB87" s="155">
        <v>0</v>
      </c>
      <c r="AC87" s="155">
        <v>0</v>
      </c>
      <c r="AD87" s="155">
        <v>0</v>
      </c>
      <c r="AE87" s="155">
        <v>0</v>
      </c>
      <c r="AF87" s="155">
        <v>0</v>
      </c>
      <c r="AG87" s="155">
        <v>0</v>
      </c>
      <c r="AH87" s="161">
        <v>0</v>
      </c>
      <c r="AI87" s="155">
        <v>0</v>
      </c>
    </row>
    <row r="88" ht="16.5" spans="1:35">
      <c r="A88" s="187" t="s">
        <v>207</v>
      </c>
      <c r="B88" s="155">
        <v>3</v>
      </c>
      <c r="C88" s="161">
        <f t="shared" si="9"/>
        <v>85</v>
      </c>
      <c r="D88" s="155"/>
      <c r="E88" s="155">
        <v>5000</v>
      </c>
      <c r="F88" s="155">
        <v>0</v>
      </c>
      <c r="G88" s="155">
        <v>0</v>
      </c>
      <c r="H88" s="155">
        <v>0</v>
      </c>
      <c r="I88" s="155">
        <v>0</v>
      </c>
      <c r="J88" s="155">
        <v>0</v>
      </c>
      <c r="K88" s="155">
        <v>0</v>
      </c>
      <c r="L88" s="155"/>
      <c r="M88" s="161">
        <f t="shared" si="7"/>
        <v>870</v>
      </c>
      <c r="N88" s="161">
        <f t="shared" si="8"/>
        <v>4</v>
      </c>
      <c r="O88" s="161">
        <v>0</v>
      </c>
      <c r="P88" s="155"/>
      <c r="Q88" s="155">
        <v>0</v>
      </c>
      <c r="R88" s="155">
        <v>800</v>
      </c>
      <c r="S88" s="161">
        <f t="shared" si="5"/>
        <v>0</v>
      </c>
      <c r="T88" s="161">
        <f t="shared" si="6"/>
        <v>0</v>
      </c>
      <c r="U88" s="155">
        <v>0</v>
      </c>
      <c r="V88" s="161">
        <v>0</v>
      </c>
      <c r="W88" s="161">
        <v>0</v>
      </c>
      <c r="X88" s="155"/>
      <c r="Y88" s="155">
        <v>0</v>
      </c>
      <c r="Z88" s="155">
        <v>0</v>
      </c>
      <c r="AA88" s="155">
        <v>0</v>
      </c>
      <c r="AB88" s="155">
        <v>0</v>
      </c>
      <c r="AC88" s="155">
        <v>0</v>
      </c>
      <c r="AD88" s="155">
        <v>0</v>
      </c>
      <c r="AE88" s="155">
        <v>0</v>
      </c>
      <c r="AF88" s="155">
        <v>0</v>
      </c>
      <c r="AG88" s="155">
        <v>0</v>
      </c>
      <c r="AH88" s="161">
        <v>0</v>
      </c>
      <c r="AI88" s="155">
        <v>0</v>
      </c>
    </row>
    <row r="89" ht="16.5" spans="1:35">
      <c r="A89" s="187" t="s">
        <v>208</v>
      </c>
      <c r="B89" s="155">
        <v>3</v>
      </c>
      <c r="C89" s="161">
        <f t="shared" si="9"/>
        <v>86</v>
      </c>
      <c r="D89" s="155"/>
      <c r="E89" s="155">
        <v>5000</v>
      </c>
      <c r="F89" s="155">
        <v>0</v>
      </c>
      <c r="G89" s="155">
        <v>0</v>
      </c>
      <c r="H89" s="155">
        <v>0</v>
      </c>
      <c r="I89" s="155">
        <v>0</v>
      </c>
      <c r="J89" s="155">
        <v>0</v>
      </c>
      <c r="K89" s="155">
        <v>0</v>
      </c>
      <c r="L89" s="155"/>
      <c r="M89" s="161">
        <f t="shared" si="7"/>
        <v>875</v>
      </c>
      <c r="N89" s="161">
        <f t="shared" si="8"/>
        <v>4</v>
      </c>
      <c r="O89" s="161">
        <v>0</v>
      </c>
      <c r="P89" s="155"/>
      <c r="Q89" s="155">
        <v>0</v>
      </c>
      <c r="R89" s="155">
        <v>800</v>
      </c>
      <c r="S89" s="161">
        <f t="shared" si="5"/>
        <v>0</v>
      </c>
      <c r="T89" s="161">
        <f t="shared" si="6"/>
        <v>0</v>
      </c>
      <c r="U89" s="155">
        <v>0</v>
      </c>
      <c r="V89" s="161">
        <v>0</v>
      </c>
      <c r="W89" s="161">
        <v>0</v>
      </c>
      <c r="X89" s="155"/>
      <c r="Y89" s="155">
        <v>0</v>
      </c>
      <c r="Z89" s="155">
        <v>0</v>
      </c>
      <c r="AA89" s="155">
        <v>0</v>
      </c>
      <c r="AB89" s="155">
        <v>0</v>
      </c>
      <c r="AC89" s="155">
        <v>0</v>
      </c>
      <c r="AD89" s="155">
        <v>0</v>
      </c>
      <c r="AE89" s="155">
        <v>0</v>
      </c>
      <c r="AF89" s="155">
        <v>0</v>
      </c>
      <c r="AG89" s="155">
        <v>0</v>
      </c>
      <c r="AH89" s="161">
        <v>0</v>
      </c>
      <c r="AI89" s="155">
        <v>0</v>
      </c>
    </row>
    <row r="90" ht="16.5" spans="1:35">
      <c r="A90" s="187" t="s">
        <v>209</v>
      </c>
      <c r="B90" s="155">
        <v>3</v>
      </c>
      <c r="C90" s="161">
        <f t="shared" si="9"/>
        <v>87</v>
      </c>
      <c r="D90" s="155"/>
      <c r="E90" s="155">
        <v>5000</v>
      </c>
      <c r="F90" s="155">
        <v>0</v>
      </c>
      <c r="G90" s="155">
        <v>0</v>
      </c>
      <c r="H90" s="155">
        <v>0</v>
      </c>
      <c r="I90" s="155">
        <v>0</v>
      </c>
      <c r="J90" s="155">
        <v>0</v>
      </c>
      <c r="K90" s="155">
        <v>0</v>
      </c>
      <c r="L90" s="155"/>
      <c r="M90" s="161">
        <f t="shared" si="7"/>
        <v>880</v>
      </c>
      <c r="N90" s="161">
        <f t="shared" si="8"/>
        <v>4</v>
      </c>
      <c r="O90" s="161">
        <v>0</v>
      </c>
      <c r="P90" s="155"/>
      <c r="Q90" s="155">
        <v>0</v>
      </c>
      <c r="R90" s="155">
        <v>800</v>
      </c>
      <c r="S90" s="161">
        <f t="shared" si="5"/>
        <v>0</v>
      </c>
      <c r="T90" s="161">
        <f t="shared" si="6"/>
        <v>0</v>
      </c>
      <c r="U90" s="155">
        <v>0</v>
      </c>
      <c r="V90" s="161">
        <v>0</v>
      </c>
      <c r="W90" s="161">
        <v>0</v>
      </c>
      <c r="X90" s="155"/>
      <c r="Y90" s="155">
        <v>0</v>
      </c>
      <c r="Z90" s="155">
        <v>0</v>
      </c>
      <c r="AA90" s="155">
        <v>0</v>
      </c>
      <c r="AB90" s="155">
        <v>0</v>
      </c>
      <c r="AC90" s="155">
        <v>0</v>
      </c>
      <c r="AD90" s="155">
        <v>0</v>
      </c>
      <c r="AE90" s="155">
        <v>0</v>
      </c>
      <c r="AF90" s="155">
        <v>0</v>
      </c>
      <c r="AG90" s="155">
        <v>0</v>
      </c>
      <c r="AH90" s="161">
        <v>0</v>
      </c>
      <c r="AI90" s="155">
        <v>0</v>
      </c>
    </row>
    <row r="91" ht="16.5" spans="1:35">
      <c r="A91" s="187" t="s">
        <v>210</v>
      </c>
      <c r="B91" s="155">
        <v>3</v>
      </c>
      <c r="C91" s="161">
        <f t="shared" si="9"/>
        <v>88</v>
      </c>
      <c r="D91" s="155"/>
      <c r="E91" s="155">
        <v>5000</v>
      </c>
      <c r="F91" s="155">
        <v>0</v>
      </c>
      <c r="G91" s="155">
        <v>0</v>
      </c>
      <c r="H91" s="155">
        <v>0</v>
      </c>
      <c r="I91" s="155">
        <v>0</v>
      </c>
      <c r="J91" s="155">
        <v>0</v>
      </c>
      <c r="K91" s="155">
        <v>0</v>
      </c>
      <c r="L91" s="155"/>
      <c r="M91" s="161">
        <f t="shared" si="7"/>
        <v>885</v>
      </c>
      <c r="N91" s="161">
        <f t="shared" si="8"/>
        <v>4</v>
      </c>
      <c r="O91" s="161">
        <v>0</v>
      </c>
      <c r="P91" s="155"/>
      <c r="Q91" s="155">
        <v>0</v>
      </c>
      <c r="R91" s="155">
        <v>800</v>
      </c>
      <c r="S91" s="161">
        <f t="shared" si="5"/>
        <v>0</v>
      </c>
      <c r="T91" s="161">
        <f t="shared" si="6"/>
        <v>0</v>
      </c>
      <c r="U91" s="155">
        <v>0</v>
      </c>
      <c r="V91" s="161">
        <v>0</v>
      </c>
      <c r="W91" s="161">
        <v>0</v>
      </c>
      <c r="X91" s="155"/>
      <c r="Y91" s="155">
        <v>0</v>
      </c>
      <c r="Z91" s="155">
        <v>0</v>
      </c>
      <c r="AA91" s="155">
        <v>0</v>
      </c>
      <c r="AB91" s="155">
        <v>0</v>
      </c>
      <c r="AC91" s="155">
        <v>0</v>
      </c>
      <c r="AD91" s="155">
        <v>0</v>
      </c>
      <c r="AE91" s="155">
        <v>0</v>
      </c>
      <c r="AF91" s="155">
        <v>0</v>
      </c>
      <c r="AG91" s="155">
        <v>0</v>
      </c>
      <c r="AH91" s="161">
        <v>0</v>
      </c>
      <c r="AI91" s="155">
        <v>0</v>
      </c>
    </row>
    <row r="92" ht="16.5" spans="1:35">
      <c r="A92" s="187" t="s">
        <v>211</v>
      </c>
      <c r="B92" s="155">
        <v>3</v>
      </c>
      <c r="C92" s="161">
        <f t="shared" si="9"/>
        <v>89</v>
      </c>
      <c r="D92" s="155"/>
      <c r="E92" s="155">
        <v>5000</v>
      </c>
      <c r="F92" s="155">
        <v>0</v>
      </c>
      <c r="G92" s="155">
        <v>0</v>
      </c>
      <c r="H92" s="155">
        <v>0</v>
      </c>
      <c r="I92" s="155">
        <v>0</v>
      </c>
      <c r="J92" s="155">
        <v>0</v>
      </c>
      <c r="K92" s="155">
        <v>0</v>
      </c>
      <c r="L92" s="155"/>
      <c r="M92" s="161">
        <f t="shared" si="7"/>
        <v>890</v>
      </c>
      <c r="N92" s="161">
        <f t="shared" si="8"/>
        <v>4</v>
      </c>
      <c r="O92" s="161">
        <v>0</v>
      </c>
      <c r="P92" s="155"/>
      <c r="Q92" s="155">
        <v>0</v>
      </c>
      <c r="R92" s="155">
        <v>800</v>
      </c>
      <c r="S92" s="161">
        <f t="shared" si="5"/>
        <v>0</v>
      </c>
      <c r="T92" s="161">
        <f t="shared" si="6"/>
        <v>0</v>
      </c>
      <c r="U92" s="155">
        <v>0</v>
      </c>
      <c r="V92" s="161">
        <v>0</v>
      </c>
      <c r="W92" s="161">
        <v>0</v>
      </c>
      <c r="X92" s="155"/>
      <c r="Y92" s="155">
        <v>0</v>
      </c>
      <c r="Z92" s="155">
        <v>0</v>
      </c>
      <c r="AA92" s="155">
        <v>0</v>
      </c>
      <c r="AB92" s="155">
        <v>0</v>
      </c>
      <c r="AC92" s="155">
        <v>0</v>
      </c>
      <c r="AD92" s="155">
        <v>0</v>
      </c>
      <c r="AE92" s="155">
        <v>0</v>
      </c>
      <c r="AF92" s="155">
        <v>0</v>
      </c>
      <c r="AG92" s="155">
        <v>0</v>
      </c>
      <c r="AH92" s="161">
        <v>0</v>
      </c>
      <c r="AI92" s="155">
        <v>0</v>
      </c>
    </row>
    <row r="93" ht="16.5" spans="1:35">
      <c r="A93" s="187" t="s">
        <v>212</v>
      </c>
      <c r="B93" s="155">
        <v>3</v>
      </c>
      <c r="C93" s="161">
        <f t="shared" si="9"/>
        <v>90</v>
      </c>
      <c r="D93" s="155"/>
      <c r="E93" s="155">
        <v>5000</v>
      </c>
      <c r="F93" s="155">
        <v>5000</v>
      </c>
      <c r="G93" s="155">
        <v>0</v>
      </c>
      <c r="H93" s="155" t="s">
        <v>182</v>
      </c>
      <c r="I93" s="155">
        <v>0</v>
      </c>
      <c r="J93" s="155">
        <v>0</v>
      </c>
      <c r="K93" s="155">
        <v>0</v>
      </c>
      <c r="L93" s="155"/>
      <c r="M93" s="161">
        <f t="shared" si="7"/>
        <v>895</v>
      </c>
      <c r="N93" s="161">
        <f t="shared" si="8"/>
        <v>4</v>
      </c>
      <c r="O93" s="161">
        <v>0</v>
      </c>
      <c r="P93" s="155"/>
      <c r="Q93" s="155">
        <v>0</v>
      </c>
      <c r="R93" s="155">
        <v>800</v>
      </c>
      <c r="S93" s="161">
        <f t="shared" si="5"/>
        <v>0</v>
      </c>
      <c r="T93" s="161">
        <f t="shared" si="6"/>
        <v>0</v>
      </c>
      <c r="U93" s="155">
        <v>0</v>
      </c>
      <c r="V93" s="161">
        <v>0</v>
      </c>
      <c r="W93" s="161">
        <v>0</v>
      </c>
      <c r="X93" s="155"/>
      <c r="Y93" s="155">
        <v>0</v>
      </c>
      <c r="Z93" s="155">
        <v>0</v>
      </c>
      <c r="AA93" s="155">
        <v>0</v>
      </c>
      <c r="AB93" s="155">
        <v>0</v>
      </c>
      <c r="AC93" s="155">
        <v>0</v>
      </c>
      <c r="AD93" s="155">
        <v>0</v>
      </c>
      <c r="AE93" s="155">
        <v>0</v>
      </c>
      <c r="AF93" s="155">
        <v>0</v>
      </c>
      <c r="AG93" s="155">
        <v>0</v>
      </c>
      <c r="AH93" s="161">
        <v>0</v>
      </c>
      <c r="AI93" s="155">
        <v>0</v>
      </c>
    </row>
    <row r="94" s="179" customFormat="1" ht="16.5" spans="1:35">
      <c r="A94" s="187" t="s">
        <v>213</v>
      </c>
      <c r="B94" s="155">
        <v>4</v>
      </c>
      <c r="C94" s="161">
        <f t="shared" si="9"/>
        <v>91</v>
      </c>
      <c r="D94" s="155"/>
      <c r="E94" s="155">
        <v>10000</v>
      </c>
      <c r="F94" s="155">
        <v>0</v>
      </c>
      <c r="G94" s="155">
        <v>0</v>
      </c>
      <c r="H94" s="155">
        <v>0</v>
      </c>
      <c r="I94" s="155">
        <v>0</v>
      </c>
      <c r="J94" s="155">
        <v>0</v>
      </c>
      <c r="K94" s="155">
        <v>0</v>
      </c>
      <c r="L94" s="155"/>
      <c r="M94" s="161">
        <f t="shared" si="7"/>
        <v>1050</v>
      </c>
      <c r="N94" s="161">
        <f t="shared" si="8"/>
        <v>6</v>
      </c>
      <c r="O94" s="161">
        <v>0</v>
      </c>
      <c r="P94" s="155"/>
      <c r="Q94" s="155">
        <v>0</v>
      </c>
      <c r="R94" s="155">
        <v>800</v>
      </c>
      <c r="S94" s="161">
        <f t="shared" si="5"/>
        <v>0</v>
      </c>
      <c r="T94" s="161">
        <f t="shared" si="6"/>
        <v>0</v>
      </c>
      <c r="U94" s="155">
        <v>0</v>
      </c>
      <c r="V94" s="161">
        <v>0</v>
      </c>
      <c r="W94" s="161">
        <v>0</v>
      </c>
      <c r="X94" s="155"/>
      <c r="Y94" s="155">
        <v>0</v>
      </c>
      <c r="Z94" s="155">
        <v>0</v>
      </c>
      <c r="AA94" s="155">
        <v>0</v>
      </c>
      <c r="AB94" s="155">
        <v>0</v>
      </c>
      <c r="AC94" s="155">
        <v>0</v>
      </c>
      <c r="AD94" s="155">
        <v>0</v>
      </c>
      <c r="AE94" s="155">
        <v>0</v>
      </c>
      <c r="AF94" s="155">
        <v>0</v>
      </c>
      <c r="AG94" s="155">
        <v>0</v>
      </c>
      <c r="AH94" s="161">
        <v>0</v>
      </c>
      <c r="AI94" s="155">
        <v>0</v>
      </c>
    </row>
    <row r="95" s="179" customFormat="1" ht="16.5" spans="1:35">
      <c r="A95" s="187" t="s">
        <v>214</v>
      </c>
      <c r="B95" s="155">
        <v>4</v>
      </c>
      <c r="C95" s="161">
        <f t="shared" si="9"/>
        <v>92</v>
      </c>
      <c r="D95" s="155"/>
      <c r="E95" s="155">
        <v>10000</v>
      </c>
      <c r="F95" s="155">
        <v>0</v>
      </c>
      <c r="G95" s="155">
        <v>0</v>
      </c>
      <c r="H95" s="155">
        <v>0</v>
      </c>
      <c r="I95" s="155">
        <v>0</v>
      </c>
      <c r="J95" s="155">
        <v>0</v>
      </c>
      <c r="K95" s="155">
        <v>0</v>
      </c>
      <c r="L95" s="155"/>
      <c r="M95" s="161">
        <f t="shared" si="7"/>
        <v>1055</v>
      </c>
      <c r="N95" s="161">
        <f t="shared" si="8"/>
        <v>6</v>
      </c>
      <c r="O95" s="161">
        <v>0</v>
      </c>
      <c r="P95" s="155"/>
      <c r="Q95" s="155">
        <v>0</v>
      </c>
      <c r="R95" s="155">
        <v>800</v>
      </c>
      <c r="S95" s="161">
        <f t="shared" si="5"/>
        <v>0</v>
      </c>
      <c r="T95" s="161">
        <f t="shared" si="6"/>
        <v>0</v>
      </c>
      <c r="U95" s="155">
        <v>0</v>
      </c>
      <c r="V95" s="161">
        <v>0</v>
      </c>
      <c r="W95" s="161">
        <v>0</v>
      </c>
      <c r="X95" s="155"/>
      <c r="Y95" s="155">
        <v>0</v>
      </c>
      <c r="Z95" s="155">
        <v>0</v>
      </c>
      <c r="AA95" s="155">
        <v>0</v>
      </c>
      <c r="AB95" s="155">
        <v>0</v>
      </c>
      <c r="AC95" s="155">
        <v>0</v>
      </c>
      <c r="AD95" s="155">
        <v>0</v>
      </c>
      <c r="AE95" s="155">
        <v>0</v>
      </c>
      <c r="AF95" s="155">
        <v>0</v>
      </c>
      <c r="AG95" s="155">
        <v>0</v>
      </c>
      <c r="AH95" s="161">
        <v>0</v>
      </c>
      <c r="AI95" s="155">
        <v>0</v>
      </c>
    </row>
    <row r="96" s="179" customFormat="1" ht="16.5" spans="1:35">
      <c r="A96" s="187" t="s">
        <v>215</v>
      </c>
      <c r="B96" s="155">
        <v>4</v>
      </c>
      <c r="C96" s="161">
        <f t="shared" si="9"/>
        <v>93</v>
      </c>
      <c r="D96" s="155"/>
      <c r="E96" s="155">
        <v>10000</v>
      </c>
      <c r="F96" s="155">
        <v>0</v>
      </c>
      <c r="G96" s="155">
        <v>0</v>
      </c>
      <c r="H96" s="155">
        <v>0</v>
      </c>
      <c r="I96" s="155">
        <v>0</v>
      </c>
      <c r="J96" s="155">
        <v>0</v>
      </c>
      <c r="K96" s="155">
        <v>0</v>
      </c>
      <c r="L96" s="155"/>
      <c r="M96" s="161">
        <f t="shared" si="7"/>
        <v>1060</v>
      </c>
      <c r="N96" s="161">
        <f t="shared" si="8"/>
        <v>6</v>
      </c>
      <c r="O96" s="161">
        <v>0</v>
      </c>
      <c r="P96" s="155"/>
      <c r="Q96" s="155">
        <v>0</v>
      </c>
      <c r="R96" s="155">
        <v>800</v>
      </c>
      <c r="S96" s="161">
        <f t="shared" si="5"/>
        <v>0</v>
      </c>
      <c r="T96" s="161">
        <f t="shared" si="6"/>
        <v>0</v>
      </c>
      <c r="U96" s="155">
        <v>0</v>
      </c>
      <c r="V96" s="161">
        <v>0</v>
      </c>
      <c r="W96" s="161">
        <v>0</v>
      </c>
      <c r="X96" s="155"/>
      <c r="Y96" s="155">
        <v>0</v>
      </c>
      <c r="Z96" s="155">
        <v>0</v>
      </c>
      <c r="AA96" s="155">
        <v>0</v>
      </c>
      <c r="AB96" s="155">
        <v>0</v>
      </c>
      <c r="AC96" s="155">
        <v>0</v>
      </c>
      <c r="AD96" s="155">
        <v>0</v>
      </c>
      <c r="AE96" s="155">
        <v>0</v>
      </c>
      <c r="AF96" s="155">
        <v>0</v>
      </c>
      <c r="AG96" s="155">
        <v>0</v>
      </c>
      <c r="AH96" s="161">
        <v>0</v>
      </c>
      <c r="AI96" s="155">
        <v>0</v>
      </c>
    </row>
    <row r="97" s="179" customFormat="1" ht="16.5" spans="1:35">
      <c r="A97" s="187" t="s">
        <v>216</v>
      </c>
      <c r="B97" s="155">
        <v>4</v>
      </c>
      <c r="C97" s="161">
        <f t="shared" si="9"/>
        <v>94</v>
      </c>
      <c r="D97" s="155"/>
      <c r="E97" s="155">
        <v>10000</v>
      </c>
      <c r="F97" s="155">
        <v>0</v>
      </c>
      <c r="G97" s="155">
        <v>0</v>
      </c>
      <c r="H97" s="155">
        <v>0</v>
      </c>
      <c r="I97" s="155">
        <v>0</v>
      </c>
      <c r="J97" s="155">
        <v>0</v>
      </c>
      <c r="K97" s="155">
        <v>0</v>
      </c>
      <c r="L97" s="155"/>
      <c r="M97" s="161">
        <f t="shared" si="7"/>
        <v>1065</v>
      </c>
      <c r="N97" s="161">
        <f t="shared" si="8"/>
        <v>6</v>
      </c>
      <c r="O97" s="161">
        <v>0</v>
      </c>
      <c r="P97" s="155"/>
      <c r="Q97" s="155">
        <v>0</v>
      </c>
      <c r="R97" s="155">
        <v>800</v>
      </c>
      <c r="S97" s="161">
        <f t="shared" si="5"/>
        <v>0</v>
      </c>
      <c r="T97" s="161">
        <f t="shared" si="6"/>
        <v>0</v>
      </c>
      <c r="U97" s="155">
        <v>0</v>
      </c>
      <c r="V97" s="161">
        <v>0</v>
      </c>
      <c r="W97" s="161">
        <v>0</v>
      </c>
      <c r="X97" s="155"/>
      <c r="Y97" s="155">
        <v>0</v>
      </c>
      <c r="Z97" s="155">
        <v>0</v>
      </c>
      <c r="AA97" s="155">
        <v>0</v>
      </c>
      <c r="AB97" s="155">
        <v>0</v>
      </c>
      <c r="AC97" s="155">
        <v>0</v>
      </c>
      <c r="AD97" s="155">
        <v>0</v>
      </c>
      <c r="AE97" s="155">
        <v>0</v>
      </c>
      <c r="AF97" s="155">
        <v>0</v>
      </c>
      <c r="AG97" s="155">
        <v>0</v>
      </c>
      <c r="AH97" s="161">
        <v>0</v>
      </c>
      <c r="AI97" s="155">
        <v>0</v>
      </c>
    </row>
    <row r="98" s="179" customFormat="1" ht="16.5" spans="1:35">
      <c r="A98" s="187" t="s">
        <v>217</v>
      </c>
      <c r="B98" s="155">
        <v>4</v>
      </c>
      <c r="C98" s="161">
        <f t="shared" si="9"/>
        <v>95</v>
      </c>
      <c r="D98" s="155"/>
      <c r="E98" s="155">
        <v>10000</v>
      </c>
      <c r="F98" s="155">
        <v>0</v>
      </c>
      <c r="G98" s="155">
        <v>0</v>
      </c>
      <c r="H98" s="155">
        <v>0</v>
      </c>
      <c r="I98" s="155">
        <v>0</v>
      </c>
      <c r="J98" s="155">
        <v>0</v>
      </c>
      <c r="K98" s="155">
        <v>0</v>
      </c>
      <c r="L98" s="155"/>
      <c r="M98" s="161">
        <f t="shared" si="7"/>
        <v>1070</v>
      </c>
      <c r="N98" s="161">
        <f t="shared" si="8"/>
        <v>6</v>
      </c>
      <c r="O98" s="161">
        <v>0</v>
      </c>
      <c r="P98" s="155"/>
      <c r="Q98" s="155">
        <v>0</v>
      </c>
      <c r="R98" s="155">
        <v>800</v>
      </c>
      <c r="S98" s="161">
        <f t="shared" si="5"/>
        <v>0</v>
      </c>
      <c r="T98" s="161">
        <f t="shared" si="6"/>
        <v>0</v>
      </c>
      <c r="U98" s="155">
        <v>0</v>
      </c>
      <c r="V98" s="161">
        <v>0</v>
      </c>
      <c r="W98" s="161">
        <v>0</v>
      </c>
      <c r="X98" s="155"/>
      <c r="Y98" s="155">
        <v>0</v>
      </c>
      <c r="Z98" s="155">
        <v>0</v>
      </c>
      <c r="AA98" s="155">
        <v>0</v>
      </c>
      <c r="AB98" s="155">
        <v>0</v>
      </c>
      <c r="AC98" s="155">
        <v>0</v>
      </c>
      <c r="AD98" s="155">
        <v>0</v>
      </c>
      <c r="AE98" s="155">
        <v>0</v>
      </c>
      <c r="AF98" s="155">
        <v>0</v>
      </c>
      <c r="AG98" s="155">
        <v>0</v>
      </c>
      <c r="AH98" s="161">
        <v>0</v>
      </c>
      <c r="AI98" s="155">
        <v>0</v>
      </c>
    </row>
    <row r="99" s="179" customFormat="1" ht="16.5" spans="1:35">
      <c r="A99" s="187" t="s">
        <v>218</v>
      </c>
      <c r="B99" s="155">
        <v>4</v>
      </c>
      <c r="C99" s="161">
        <f t="shared" si="9"/>
        <v>96</v>
      </c>
      <c r="D99" s="155"/>
      <c r="E99" s="155">
        <v>10000</v>
      </c>
      <c r="F99" s="155">
        <v>0</v>
      </c>
      <c r="G99" s="155">
        <v>0</v>
      </c>
      <c r="H99" s="155">
        <v>0</v>
      </c>
      <c r="I99" s="155">
        <v>0</v>
      </c>
      <c r="J99" s="155">
        <v>0</v>
      </c>
      <c r="K99" s="155">
        <v>0</v>
      </c>
      <c r="L99" s="155"/>
      <c r="M99" s="161">
        <f t="shared" si="7"/>
        <v>1075</v>
      </c>
      <c r="N99" s="161">
        <f t="shared" si="8"/>
        <v>6</v>
      </c>
      <c r="O99" s="161">
        <v>0</v>
      </c>
      <c r="P99" s="155"/>
      <c r="Q99" s="155">
        <v>0</v>
      </c>
      <c r="R99" s="155">
        <v>800</v>
      </c>
      <c r="S99" s="161">
        <f t="shared" si="5"/>
        <v>0</v>
      </c>
      <c r="T99" s="161">
        <f t="shared" si="6"/>
        <v>0</v>
      </c>
      <c r="U99" s="155">
        <v>0</v>
      </c>
      <c r="V99" s="161">
        <v>0</v>
      </c>
      <c r="W99" s="161">
        <v>0</v>
      </c>
      <c r="X99" s="155"/>
      <c r="Y99" s="155">
        <v>0</v>
      </c>
      <c r="Z99" s="155">
        <v>0</v>
      </c>
      <c r="AA99" s="155">
        <v>0</v>
      </c>
      <c r="AB99" s="155">
        <v>0</v>
      </c>
      <c r="AC99" s="155">
        <v>0</v>
      </c>
      <c r="AD99" s="155">
        <v>0</v>
      </c>
      <c r="AE99" s="155">
        <v>0</v>
      </c>
      <c r="AF99" s="155">
        <v>0</v>
      </c>
      <c r="AG99" s="155">
        <v>0</v>
      </c>
      <c r="AH99" s="161">
        <v>0</v>
      </c>
      <c r="AI99" s="155">
        <v>0</v>
      </c>
    </row>
    <row r="100" s="179" customFormat="1" ht="16.5" spans="1:35">
      <c r="A100" s="187" t="s">
        <v>219</v>
      </c>
      <c r="B100" s="155">
        <v>4</v>
      </c>
      <c r="C100" s="161">
        <f t="shared" si="9"/>
        <v>97</v>
      </c>
      <c r="D100" s="155"/>
      <c r="E100" s="155">
        <v>10000</v>
      </c>
      <c r="F100" s="155">
        <v>0</v>
      </c>
      <c r="G100" s="155">
        <v>0</v>
      </c>
      <c r="H100" s="155">
        <v>0</v>
      </c>
      <c r="I100" s="155">
        <v>0</v>
      </c>
      <c r="J100" s="155">
        <v>0</v>
      </c>
      <c r="K100" s="155">
        <v>0</v>
      </c>
      <c r="L100" s="155"/>
      <c r="M100" s="161">
        <f t="shared" si="7"/>
        <v>1080</v>
      </c>
      <c r="N100" s="161">
        <f t="shared" si="8"/>
        <v>6</v>
      </c>
      <c r="O100" s="161">
        <v>0</v>
      </c>
      <c r="P100" s="155"/>
      <c r="Q100" s="155">
        <v>0</v>
      </c>
      <c r="R100" s="155">
        <v>800</v>
      </c>
      <c r="S100" s="161">
        <f t="shared" si="5"/>
        <v>0</v>
      </c>
      <c r="T100" s="161">
        <f t="shared" si="6"/>
        <v>0</v>
      </c>
      <c r="U100" s="155">
        <v>0</v>
      </c>
      <c r="V100" s="161">
        <v>0</v>
      </c>
      <c r="W100" s="161">
        <v>0</v>
      </c>
      <c r="X100" s="155"/>
      <c r="Y100" s="155">
        <v>0</v>
      </c>
      <c r="Z100" s="155">
        <v>0</v>
      </c>
      <c r="AA100" s="155">
        <v>0</v>
      </c>
      <c r="AB100" s="155">
        <v>0</v>
      </c>
      <c r="AC100" s="155">
        <v>0</v>
      </c>
      <c r="AD100" s="155">
        <v>0</v>
      </c>
      <c r="AE100" s="155">
        <v>0</v>
      </c>
      <c r="AF100" s="155">
        <v>0</v>
      </c>
      <c r="AG100" s="155">
        <v>0</v>
      </c>
      <c r="AH100" s="161">
        <v>0</v>
      </c>
      <c r="AI100" s="155">
        <v>0</v>
      </c>
    </row>
    <row r="101" s="179" customFormat="1" ht="16.5" spans="1:35">
      <c r="A101" s="187" t="s">
        <v>220</v>
      </c>
      <c r="B101" s="155">
        <v>4</v>
      </c>
      <c r="C101" s="161">
        <f t="shared" si="9"/>
        <v>98</v>
      </c>
      <c r="D101" s="155"/>
      <c r="E101" s="155">
        <v>10000</v>
      </c>
      <c r="F101" s="155">
        <v>0</v>
      </c>
      <c r="G101" s="155">
        <v>0</v>
      </c>
      <c r="H101" s="155">
        <v>0</v>
      </c>
      <c r="I101" s="155">
        <v>0</v>
      </c>
      <c r="J101" s="155">
        <v>0</v>
      </c>
      <c r="K101" s="155">
        <v>0</v>
      </c>
      <c r="L101" s="155"/>
      <c r="M101" s="161">
        <f t="shared" si="7"/>
        <v>1085</v>
      </c>
      <c r="N101" s="161">
        <f t="shared" si="8"/>
        <v>6</v>
      </c>
      <c r="O101" s="161">
        <v>0</v>
      </c>
      <c r="P101" s="155"/>
      <c r="Q101" s="155">
        <v>0</v>
      </c>
      <c r="R101" s="155">
        <v>800</v>
      </c>
      <c r="S101" s="161">
        <f t="shared" si="5"/>
        <v>0</v>
      </c>
      <c r="T101" s="161">
        <f t="shared" si="6"/>
        <v>0</v>
      </c>
      <c r="U101" s="155">
        <v>0</v>
      </c>
      <c r="V101" s="161">
        <v>0</v>
      </c>
      <c r="W101" s="161">
        <v>0</v>
      </c>
      <c r="X101" s="155"/>
      <c r="Y101" s="155">
        <v>0</v>
      </c>
      <c r="Z101" s="155">
        <v>0</v>
      </c>
      <c r="AA101" s="155">
        <v>0</v>
      </c>
      <c r="AB101" s="155">
        <v>0</v>
      </c>
      <c r="AC101" s="155">
        <v>0</v>
      </c>
      <c r="AD101" s="155">
        <v>0</v>
      </c>
      <c r="AE101" s="155">
        <v>0</v>
      </c>
      <c r="AF101" s="155">
        <v>0</v>
      </c>
      <c r="AG101" s="155">
        <v>0</v>
      </c>
      <c r="AH101" s="161">
        <v>0</v>
      </c>
      <c r="AI101" s="155">
        <v>0</v>
      </c>
    </row>
    <row r="102" s="179" customFormat="1" ht="16.5" spans="1:35">
      <c r="A102" s="187" t="s">
        <v>221</v>
      </c>
      <c r="B102" s="155">
        <v>4</v>
      </c>
      <c r="C102" s="161">
        <f t="shared" si="9"/>
        <v>99</v>
      </c>
      <c r="D102" s="155"/>
      <c r="E102" s="155">
        <v>10000</v>
      </c>
      <c r="F102" s="155">
        <v>0</v>
      </c>
      <c r="G102" s="155">
        <v>0</v>
      </c>
      <c r="H102" s="155">
        <v>0</v>
      </c>
      <c r="I102" s="155">
        <v>0</v>
      </c>
      <c r="J102" s="155">
        <v>0</v>
      </c>
      <c r="K102" s="155">
        <v>0</v>
      </c>
      <c r="L102" s="155"/>
      <c r="M102" s="161">
        <f t="shared" si="7"/>
        <v>1090</v>
      </c>
      <c r="N102" s="161">
        <f t="shared" si="8"/>
        <v>6</v>
      </c>
      <c r="O102" s="161">
        <v>0</v>
      </c>
      <c r="P102" s="155"/>
      <c r="Q102" s="155">
        <v>0</v>
      </c>
      <c r="R102" s="155">
        <v>800</v>
      </c>
      <c r="S102" s="161">
        <f t="shared" si="5"/>
        <v>0</v>
      </c>
      <c r="T102" s="161">
        <f t="shared" si="6"/>
        <v>0</v>
      </c>
      <c r="U102" s="155">
        <v>0</v>
      </c>
      <c r="V102" s="161">
        <v>0</v>
      </c>
      <c r="W102" s="161">
        <v>0</v>
      </c>
      <c r="X102" s="155"/>
      <c r="Y102" s="155">
        <v>0</v>
      </c>
      <c r="Z102" s="155">
        <v>0</v>
      </c>
      <c r="AA102" s="155">
        <v>0</v>
      </c>
      <c r="AB102" s="155">
        <v>0</v>
      </c>
      <c r="AC102" s="155">
        <v>0</v>
      </c>
      <c r="AD102" s="155">
        <v>0</v>
      </c>
      <c r="AE102" s="155">
        <v>0</v>
      </c>
      <c r="AF102" s="155">
        <v>0</v>
      </c>
      <c r="AG102" s="155">
        <v>0</v>
      </c>
      <c r="AH102" s="161">
        <v>0</v>
      </c>
      <c r="AI102" s="155">
        <v>0</v>
      </c>
    </row>
    <row r="103" s="179" customFormat="1" ht="16.5" spans="1:35">
      <c r="A103" s="187" t="s">
        <v>222</v>
      </c>
      <c r="B103" s="155">
        <v>4</v>
      </c>
      <c r="C103" s="161">
        <f t="shared" si="9"/>
        <v>100</v>
      </c>
      <c r="D103" s="155"/>
      <c r="E103" s="155">
        <v>10000</v>
      </c>
      <c r="F103" s="155">
        <v>0</v>
      </c>
      <c r="G103" s="155">
        <v>0</v>
      </c>
      <c r="H103" s="155">
        <v>0</v>
      </c>
      <c r="I103" s="155">
        <v>0</v>
      </c>
      <c r="J103" s="155">
        <v>0</v>
      </c>
      <c r="K103" s="155">
        <v>0</v>
      </c>
      <c r="L103" s="155"/>
      <c r="M103" s="161">
        <f t="shared" si="7"/>
        <v>1095</v>
      </c>
      <c r="N103" s="161">
        <f t="shared" si="8"/>
        <v>6</v>
      </c>
      <c r="O103" s="161">
        <v>0</v>
      </c>
      <c r="P103" s="155"/>
      <c r="Q103" s="155">
        <v>0</v>
      </c>
      <c r="R103" s="155">
        <v>800</v>
      </c>
      <c r="S103" s="161">
        <f t="shared" si="5"/>
        <v>0</v>
      </c>
      <c r="T103" s="161">
        <f t="shared" si="6"/>
        <v>0</v>
      </c>
      <c r="U103" s="155">
        <v>0</v>
      </c>
      <c r="V103" s="161">
        <v>0</v>
      </c>
      <c r="W103" s="161">
        <v>0</v>
      </c>
      <c r="X103" s="155"/>
      <c r="Y103" s="155">
        <v>0</v>
      </c>
      <c r="Z103" s="155">
        <v>0</v>
      </c>
      <c r="AA103" s="155">
        <v>0</v>
      </c>
      <c r="AB103" s="155">
        <v>0</v>
      </c>
      <c r="AC103" s="155">
        <v>0</v>
      </c>
      <c r="AD103" s="155">
        <v>0</v>
      </c>
      <c r="AE103" s="155">
        <v>0</v>
      </c>
      <c r="AF103" s="155">
        <v>0</v>
      </c>
      <c r="AG103" s="155">
        <v>0</v>
      </c>
      <c r="AH103" s="161">
        <v>0</v>
      </c>
      <c r="AI103" s="155">
        <v>0</v>
      </c>
    </row>
    <row r="104" s="179" customFormat="1" ht="16.5" spans="1:35">
      <c r="A104" s="187" t="s">
        <v>223</v>
      </c>
      <c r="B104" s="155">
        <v>4</v>
      </c>
      <c r="C104" s="161">
        <f t="shared" si="9"/>
        <v>101</v>
      </c>
      <c r="D104" s="155"/>
      <c r="E104" s="155">
        <v>10000</v>
      </c>
      <c r="F104" s="155">
        <v>0</v>
      </c>
      <c r="G104" s="155">
        <v>0</v>
      </c>
      <c r="H104" s="155">
        <v>0</v>
      </c>
      <c r="I104" s="155">
        <v>0</v>
      </c>
      <c r="J104" s="155">
        <v>0</v>
      </c>
      <c r="K104" s="155">
        <v>0</v>
      </c>
      <c r="L104" s="155"/>
      <c r="M104" s="161">
        <f t="shared" si="7"/>
        <v>1100</v>
      </c>
      <c r="N104" s="161">
        <f t="shared" si="8"/>
        <v>6</v>
      </c>
      <c r="O104" s="161">
        <v>0</v>
      </c>
      <c r="P104" s="155"/>
      <c r="Q104" s="155">
        <v>0</v>
      </c>
      <c r="R104" s="155">
        <v>800</v>
      </c>
      <c r="S104" s="161">
        <f t="shared" si="5"/>
        <v>0</v>
      </c>
      <c r="T104" s="161">
        <f t="shared" si="6"/>
        <v>0</v>
      </c>
      <c r="U104" s="155">
        <v>0</v>
      </c>
      <c r="V104" s="161">
        <v>0</v>
      </c>
      <c r="W104" s="161">
        <v>0</v>
      </c>
      <c r="X104" s="155"/>
      <c r="Y104" s="155">
        <v>0</v>
      </c>
      <c r="Z104" s="155">
        <v>0</v>
      </c>
      <c r="AA104" s="155">
        <v>0</v>
      </c>
      <c r="AB104" s="155">
        <v>0</v>
      </c>
      <c r="AC104" s="155">
        <v>0</v>
      </c>
      <c r="AD104" s="155">
        <v>0</v>
      </c>
      <c r="AE104" s="155">
        <v>0</v>
      </c>
      <c r="AF104" s="155">
        <v>0</v>
      </c>
      <c r="AG104" s="155">
        <v>0</v>
      </c>
      <c r="AH104" s="161">
        <v>0</v>
      </c>
      <c r="AI104" s="155">
        <v>0</v>
      </c>
    </row>
    <row r="105" s="179" customFormat="1" ht="16.5" spans="1:35">
      <c r="A105" s="187" t="s">
        <v>224</v>
      </c>
      <c r="B105" s="155">
        <v>4</v>
      </c>
      <c r="C105" s="161">
        <f t="shared" si="9"/>
        <v>102</v>
      </c>
      <c r="D105" s="155"/>
      <c r="E105" s="155">
        <v>10000</v>
      </c>
      <c r="F105" s="155">
        <v>0</v>
      </c>
      <c r="G105" s="155">
        <v>0</v>
      </c>
      <c r="H105" s="155">
        <v>0</v>
      </c>
      <c r="I105" s="155">
        <v>0</v>
      </c>
      <c r="J105" s="155">
        <v>0</v>
      </c>
      <c r="K105" s="155">
        <v>0</v>
      </c>
      <c r="L105" s="155"/>
      <c r="M105" s="161">
        <f t="shared" si="7"/>
        <v>1105</v>
      </c>
      <c r="N105" s="161">
        <f t="shared" si="8"/>
        <v>6</v>
      </c>
      <c r="O105" s="161">
        <v>0</v>
      </c>
      <c r="P105" s="155"/>
      <c r="Q105" s="155">
        <v>0</v>
      </c>
      <c r="R105" s="155">
        <v>800</v>
      </c>
      <c r="S105" s="161">
        <f t="shared" si="5"/>
        <v>0</v>
      </c>
      <c r="T105" s="161">
        <f t="shared" si="6"/>
        <v>0</v>
      </c>
      <c r="U105" s="155">
        <v>0</v>
      </c>
      <c r="V105" s="161">
        <v>0</v>
      </c>
      <c r="W105" s="161">
        <v>0</v>
      </c>
      <c r="X105" s="155"/>
      <c r="Y105" s="155">
        <v>0</v>
      </c>
      <c r="Z105" s="155">
        <v>0</v>
      </c>
      <c r="AA105" s="155">
        <v>0</v>
      </c>
      <c r="AB105" s="155">
        <v>0</v>
      </c>
      <c r="AC105" s="155">
        <v>0</v>
      </c>
      <c r="AD105" s="155">
        <v>0</v>
      </c>
      <c r="AE105" s="155">
        <v>0</v>
      </c>
      <c r="AF105" s="155">
        <v>0</v>
      </c>
      <c r="AG105" s="155">
        <v>0</v>
      </c>
      <c r="AH105" s="161">
        <v>0</v>
      </c>
      <c r="AI105" s="155">
        <v>0</v>
      </c>
    </row>
    <row r="106" s="179" customFormat="1" ht="16.5" spans="1:35">
      <c r="A106" s="187" t="s">
        <v>225</v>
      </c>
      <c r="B106" s="155">
        <v>4</v>
      </c>
      <c r="C106" s="161">
        <f t="shared" si="9"/>
        <v>103</v>
      </c>
      <c r="D106" s="155"/>
      <c r="E106" s="155">
        <v>10000</v>
      </c>
      <c r="F106" s="155">
        <v>0</v>
      </c>
      <c r="G106" s="155">
        <v>0</v>
      </c>
      <c r="H106" s="155">
        <v>0</v>
      </c>
      <c r="I106" s="155">
        <v>0</v>
      </c>
      <c r="J106" s="155">
        <v>0</v>
      </c>
      <c r="K106" s="155">
        <v>0</v>
      </c>
      <c r="L106" s="155"/>
      <c r="M106" s="161">
        <f t="shared" si="7"/>
        <v>1110</v>
      </c>
      <c r="N106" s="161">
        <f t="shared" si="8"/>
        <v>6</v>
      </c>
      <c r="O106" s="161">
        <v>0</v>
      </c>
      <c r="P106" s="155"/>
      <c r="Q106" s="155">
        <v>0</v>
      </c>
      <c r="R106" s="155">
        <v>800</v>
      </c>
      <c r="S106" s="161">
        <f t="shared" si="5"/>
        <v>0</v>
      </c>
      <c r="T106" s="161">
        <f t="shared" si="6"/>
        <v>0</v>
      </c>
      <c r="U106" s="155">
        <v>0</v>
      </c>
      <c r="V106" s="161">
        <v>0</v>
      </c>
      <c r="W106" s="161">
        <v>0</v>
      </c>
      <c r="X106" s="155"/>
      <c r="Y106" s="155">
        <v>0</v>
      </c>
      <c r="Z106" s="155">
        <v>0</v>
      </c>
      <c r="AA106" s="155">
        <v>0</v>
      </c>
      <c r="AB106" s="155">
        <v>0</v>
      </c>
      <c r="AC106" s="155">
        <v>0</v>
      </c>
      <c r="AD106" s="155">
        <v>0</v>
      </c>
      <c r="AE106" s="155">
        <v>0</v>
      </c>
      <c r="AF106" s="155">
        <v>0</v>
      </c>
      <c r="AG106" s="155">
        <v>0</v>
      </c>
      <c r="AH106" s="161">
        <v>0</v>
      </c>
      <c r="AI106" s="155">
        <v>0</v>
      </c>
    </row>
    <row r="107" s="179" customFormat="1" ht="16.5" spans="1:35">
      <c r="A107" s="187" t="s">
        <v>226</v>
      </c>
      <c r="B107" s="155">
        <v>4</v>
      </c>
      <c r="C107" s="161">
        <f t="shared" si="9"/>
        <v>104</v>
      </c>
      <c r="D107" s="155"/>
      <c r="E107" s="155">
        <v>10000</v>
      </c>
      <c r="F107" s="155">
        <v>0</v>
      </c>
      <c r="G107" s="155">
        <v>0</v>
      </c>
      <c r="H107" s="155">
        <v>0</v>
      </c>
      <c r="I107" s="155">
        <v>0</v>
      </c>
      <c r="J107" s="155">
        <v>0</v>
      </c>
      <c r="K107" s="155">
        <v>0</v>
      </c>
      <c r="L107" s="155"/>
      <c r="M107" s="161">
        <f t="shared" si="7"/>
        <v>1115</v>
      </c>
      <c r="N107" s="161">
        <f t="shared" si="8"/>
        <v>6</v>
      </c>
      <c r="O107" s="161">
        <v>0</v>
      </c>
      <c r="P107" s="155"/>
      <c r="Q107" s="155">
        <v>0</v>
      </c>
      <c r="R107" s="155">
        <v>800</v>
      </c>
      <c r="S107" s="161">
        <f t="shared" si="5"/>
        <v>0</v>
      </c>
      <c r="T107" s="161">
        <f t="shared" si="6"/>
        <v>0</v>
      </c>
      <c r="U107" s="155">
        <v>0</v>
      </c>
      <c r="V107" s="161">
        <v>0</v>
      </c>
      <c r="W107" s="161">
        <v>0</v>
      </c>
      <c r="X107" s="155"/>
      <c r="Y107" s="155">
        <v>0</v>
      </c>
      <c r="Z107" s="155">
        <v>0</v>
      </c>
      <c r="AA107" s="155">
        <v>0</v>
      </c>
      <c r="AB107" s="155">
        <v>0</v>
      </c>
      <c r="AC107" s="155">
        <v>0</v>
      </c>
      <c r="AD107" s="155">
        <v>0</v>
      </c>
      <c r="AE107" s="155">
        <v>0</v>
      </c>
      <c r="AF107" s="155">
        <v>0</v>
      </c>
      <c r="AG107" s="155">
        <v>0</v>
      </c>
      <c r="AH107" s="161">
        <v>0</v>
      </c>
      <c r="AI107" s="155">
        <v>0</v>
      </c>
    </row>
    <row r="108" s="179" customFormat="1" ht="16.5" spans="1:35">
      <c r="A108" s="187" t="s">
        <v>227</v>
      </c>
      <c r="B108" s="155">
        <v>4</v>
      </c>
      <c r="C108" s="161">
        <f t="shared" si="9"/>
        <v>105</v>
      </c>
      <c r="D108" s="155"/>
      <c r="E108" s="155">
        <v>10000</v>
      </c>
      <c r="F108" s="155">
        <v>0</v>
      </c>
      <c r="G108" s="155">
        <v>0</v>
      </c>
      <c r="H108" s="155">
        <v>0</v>
      </c>
      <c r="I108" s="155">
        <v>0</v>
      </c>
      <c r="J108" s="155">
        <v>0</v>
      </c>
      <c r="K108" s="155">
        <v>0</v>
      </c>
      <c r="L108" s="155"/>
      <c r="M108" s="161">
        <f t="shared" si="7"/>
        <v>1120</v>
      </c>
      <c r="N108" s="161">
        <f t="shared" si="8"/>
        <v>6</v>
      </c>
      <c r="O108" s="161">
        <v>0</v>
      </c>
      <c r="P108" s="155"/>
      <c r="Q108" s="155">
        <v>0</v>
      </c>
      <c r="R108" s="155">
        <v>800</v>
      </c>
      <c r="S108" s="161">
        <f t="shared" si="5"/>
        <v>0</v>
      </c>
      <c r="T108" s="161">
        <f t="shared" si="6"/>
        <v>0</v>
      </c>
      <c r="U108" s="155">
        <v>0</v>
      </c>
      <c r="V108" s="161">
        <v>0</v>
      </c>
      <c r="W108" s="161">
        <v>0</v>
      </c>
      <c r="X108" s="155"/>
      <c r="Y108" s="155">
        <v>0</v>
      </c>
      <c r="Z108" s="155">
        <v>0</v>
      </c>
      <c r="AA108" s="155">
        <v>0</v>
      </c>
      <c r="AB108" s="155">
        <v>0</v>
      </c>
      <c r="AC108" s="155">
        <v>0</v>
      </c>
      <c r="AD108" s="155">
        <v>0</v>
      </c>
      <c r="AE108" s="155">
        <v>0</v>
      </c>
      <c r="AF108" s="155">
        <v>0</v>
      </c>
      <c r="AG108" s="155">
        <v>0</v>
      </c>
      <c r="AH108" s="161">
        <v>0</v>
      </c>
      <c r="AI108" s="155">
        <v>0</v>
      </c>
    </row>
    <row r="109" s="179" customFormat="1" ht="16.5" spans="1:35">
      <c r="A109" s="187" t="s">
        <v>228</v>
      </c>
      <c r="B109" s="155">
        <v>4</v>
      </c>
      <c r="C109" s="161">
        <f t="shared" si="9"/>
        <v>106</v>
      </c>
      <c r="D109" s="155"/>
      <c r="E109" s="155">
        <v>10000</v>
      </c>
      <c r="F109" s="155">
        <v>0</v>
      </c>
      <c r="G109" s="155">
        <v>0</v>
      </c>
      <c r="H109" s="155">
        <v>0</v>
      </c>
      <c r="I109" s="155">
        <v>0</v>
      </c>
      <c r="J109" s="155">
        <v>0</v>
      </c>
      <c r="K109" s="155">
        <v>0</v>
      </c>
      <c r="L109" s="155"/>
      <c r="M109" s="161">
        <f t="shared" si="7"/>
        <v>1125</v>
      </c>
      <c r="N109" s="161">
        <f t="shared" si="8"/>
        <v>6</v>
      </c>
      <c r="O109" s="161">
        <v>0</v>
      </c>
      <c r="P109" s="155"/>
      <c r="Q109" s="155">
        <v>0</v>
      </c>
      <c r="R109" s="155">
        <v>800</v>
      </c>
      <c r="S109" s="161">
        <f t="shared" si="5"/>
        <v>0</v>
      </c>
      <c r="T109" s="161">
        <f t="shared" si="6"/>
        <v>0</v>
      </c>
      <c r="U109" s="155">
        <v>0</v>
      </c>
      <c r="V109" s="161">
        <v>0</v>
      </c>
      <c r="W109" s="161">
        <v>0</v>
      </c>
      <c r="X109" s="155"/>
      <c r="Y109" s="155">
        <v>0</v>
      </c>
      <c r="Z109" s="155">
        <v>0</v>
      </c>
      <c r="AA109" s="155">
        <v>0</v>
      </c>
      <c r="AB109" s="155">
        <v>0</v>
      </c>
      <c r="AC109" s="155">
        <v>0</v>
      </c>
      <c r="AD109" s="155">
        <v>0</v>
      </c>
      <c r="AE109" s="155">
        <v>0</v>
      </c>
      <c r="AF109" s="155">
        <v>0</v>
      </c>
      <c r="AG109" s="155">
        <v>0</v>
      </c>
      <c r="AH109" s="161">
        <v>0</v>
      </c>
      <c r="AI109" s="155">
        <v>0</v>
      </c>
    </row>
    <row r="110" s="179" customFormat="1" ht="16.5" spans="1:35">
      <c r="A110" s="187" t="s">
        <v>229</v>
      </c>
      <c r="B110" s="155">
        <v>4</v>
      </c>
      <c r="C110" s="161">
        <f t="shared" si="9"/>
        <v>107</v>
      </c>
      <c r="D110" s="155"/>
      <c r="E110" s="155">
        <v>10000</v>
      </c>
      <c r="F110" s="155">
        <v>0</v>
      </c>
      <c r="G110" s="155">
        <v>0</v>
      </c>
      <c r="H110" s="155">
        <v>0</v>
      </c>
      <c r="I110" s="155">
        <v>0</v>
      </c>
      <c r="J110" s="155">
        <v>0</v>
      </c>
      <c r="K110" s="155">
        <v>0</v>
      </c>
      <c r="L110" s="155"/>
      <c r="M110" s="161">
        <f t="shared" si="7"/>
        <v>1130</v>
      </c>
      <c r="N110" s="161">
        <f t="shared" si="8"/>
        <v>6</v>
      </c>
      <c r="O110" s="161">
        <v>0</v>
      </c>
      <c r="P110" s="155"/>
      <c r="Q110" s="155">
        <v>0</v>
      </c>
      <c r="R110" s="155">
        <v>800</v>
      </c>
      <c r="S110" s="161">
        <f t="shared" si="5"/>
        <v>0</v>
      </c>
      <c r="T110" s="161">
        <f t="shared" si="6"/>
        <v>0</v>
      </c>
      <c r="U110" s="155">
        <v>0</v>
      </c>
      <c r="V110" s="161">
        <v>0</v>
      </c>
      <c r="W110" s="161">
        <v>0</v>
      </c>
      <c r="X110" s="155"/>
      <c r="Y110" s="155">
        <v>0</v>
      </c>
      <c r="Z110" s="155">
        <v>0</v>
      </c>
      <c r="AA110" s="155">
        <v>0</v>
      </c>
      <c r="AB110" s="155">
        <v>0</v>
      </c>
      <c r="AC110" s="155">
        <v>0</v>
      </c>
      <c r="AD110" s="155">
        <v>0</v>
      </c>
      <c r="AE110" s="155">
        <v>0</v>
      </c>
      <c r="AF110" s="155">
        <v>0</v>
      </c>
      <c r="AG110" s="155">
        <v>0</v>
      </c>
      <c r="AH110" s="161">
        <v>0</v>
      </c>
      <c r="AI110" s="155">
        <v>0</v>
      </c>
    </row>
    <row r="111" s="179" customFormat="1" ht="16.5" spans="1:35">
      <c r="A111" s="187" t="s">
        <v>230</v>
      </c>
      <c r="B111" s="155">
        <v>4</v>
      </c>
      <c r="C111" s="161">
        <f t="shared" si="9"/>
        <v>108</v>
      </c>
      <c r="D111" s="155"/>
      <c r="E111" s="155">
        <v>10000</v>
      </c>
      <c r="F111" s="155">
        <v>0</v>
      </c>
      <c r="G111" s="155">
        <v>0</v>
      </c>
      <c r="H111" s="155">
        <v>0</v>
      </c>
      <c r="I111" s="155">
        <v>0</v>
      </c>
      <c r="J111" s="155">
        <v>0</v>
      </c>
      <c r="K111" s="155">
        <v>0</v>
      </c>
      <c r="L111" s="155"/>
      <c r="M111" s="161">
        <f t="shared" si="7"/>
        <v>1135</v>
      </c>
      <c r="N111" s="161">
        <f t="shared" si="8"/>
        <v>6</v>
      </c>
      <c r="O111" s="161">
        <v>0</v>
      </c>
      <c r="P111" s="155"/>
      <c r="Q111" s="155">
        <v>0</v>
      </c>
      <c r="R111" s="155">
        <v>800</v>
      </c>
      <c r="S111" s="161">
        <f t="shared" si="5"/>
        <v>0</v>
      </c>
      <c r="T111" s="161">
        <f t="shared" si="6"/>
        <v>0</v>
      </c>
      <c r="U111" s="155">
        <v>0</v>
      </c>
      <c r="V111" s="161">
        <v>0</v>
      </c>
      <c r="W111" s="161">
        <v>0</v>
      </c>
      <c r="X111" s="155"/>
      <c r="Y111" s="155">
        <v>0</v>
      </c>
      <c r="Z111" s="155">
        <v>0</v>
      </c>
      <c r="AA111" s="155">
        <v>0</v>
      </c>
      <c r="AB111" s="155">
        <v>0</v>
      </c>
      <c r="AC111" s="155">
        <v>0</v>
      </c>
      <c r="AD111" s="155">
        <v>0</v>
      </c>
      <c r="AE111" s="155">
        <v>0</v>
      </c>
      <c r="AF111" s="155">
        <v>0</v>
      </c>
      <c r="AG111" s="155">
        <v>0</v>
      </c>
      <c r="AH111" s="161">
        <v>0</v>
      </c>
      <c r="AI111" s="155">
        <v>0</v>
      </c>
    </row>
    <row r="112" s="179" customFormat="1" ht="16.5" spans="1:35">
      <c r="A112" s="187" t="s">
        <v>231</v>
      </c>
      <c r="B112" s="155">
        <v>4</v>
      </c>
      <c r="C112" s="161">
        <f t="shared" si="9"/>
        <v>109</v>
      </c>
      <c r="D112" s="155"/>
      <c r="E112" s="155">
        <v>10000</v>
      </c>
      <c r="F112" s="155">
        <v>0</v>
      </c>
      <c r="G112" s="155">
        <v>0</v>
      </c>
      <c r="H112" s="155">
        <v>0</v>
      </c>
      <c r="I112" s="155">
        <v>0</v>
      </c>
      <c r="J112" s="155">
        <v>0</v>
      </c>
      <c r="K112" s="155">
        <v>0</v>
      </c>
      <c r="L112" s="155"/>
      <c r="M112" s="161">
        <f t="shared" si="7"/>
        <v>1140</v>
      </c>
      <c r="N112" s="161">
        <f t="shared" si="8"/>
        <v>6</v>
      </c>
      <c r="O112" s="161">
        <v>0</v>
      </c>
      <c r="P112" s="155"/>
      <c r="Q112" s="155">
        <v>0</v>
      </c>
      <c r="R112" s="155">
        <v>800</v>
      </c>
      <c r="S112" s="161">
        <f t="shared" si="5"/>
        <v>0</v>
      </c>
      <c r="T112" s="161">
        <f t="shared" si="6"/>
        <v>0</v>
      </c>
      <c r="U112" s="155">
        <v>0</v>
      </c>
      <c r="V112" s="161">
        <v>0</v>
      </c>
      <c r="W112" s="161">
        <v>0</v>
      </c>
      <c r="X112" s="155"/>
      <c r="Y112" s="155">
        <v>0</v>
      </c>
      <c r="Z112" s="155">
        <v>0</v>
      </c>
      <c r="AA112" s="155">
        <v>0</v>
      </c>
      <c r="AB112" s="155">
        <v>0</v>
      </c>
      <c r="AC112" s="155">
        <v>0</v>
      </c>
      <c r="AD112" s="155">
        <v>0</v>
      </c>
      <c r="AE112" s="155">
        <v>0</v>
      </c>
      <c r="AF112" s="155">
        <v>0</v>
      </c>
      <c r="AG112" s="155">
        <v>0</v>
      </c>
      <c r="AH112" s="161">
        <v>0</v>
      </c>
      <c r="AI112" s="155">
        <v>0</v>
      </c>
    </row>
    <row r="113" s="179" customFormat="1" ht="16.5" spans="1:35">
      <c r="A113" s="187" t="s">
        <v>232</v>
      </c>
      <c r="B113" s="155">
        <v>4</v>
      </c>
      <c r="C113" s="161">
        <f t="shared" si="9"/>
        <v>110</v>
      </c>
      <c r="D113" s="155"/>
      <c r="E113" s="155">
        <v>10000</v>
      </c>
      <c r="F113" s="155">
        <v>0</v>
      </c>
      <c r="G113" s="155">
        <v>0</v>
      </c>
      <c r="H113" s="155">
        <v>0</v>
      </c>
      <c r="I113" s="155">
        <v>0</v>
      </c>
      <c r="J113" s="155">
        <v>0</v>
      </c>
      <c r="K113" s="155">
        <v>0</v>
      </c>
      <c r="L113" s="155"/>
      <c r="M113" s="161">
        <f t="shared" si="7"/>
        <v>1145</v>
      </c>
      <c r="N113" s="161">
        <f t="shared" si="8"/>
        <v>6</v>
      </c>
      <c r="O113" s="161">
        <v>0</v>
      </c>
      <c r="P113" s="155"/>
      <c r="Q113" s="155">
        <v>0</v>
      </c>
      <c r="R113" s="155">
        <v>800</v>
      </c>
      <c r="S113" s="161">
        <f t="shared" si="5"/>
        <v>0</v>
      </c>
      <c r="T113" s="161">
        <f t="shared" si="6"/>
        <v>0</v>
      </c>
      <c r="U113" s="155">
        <v>0</v>
      </c>
      <c r="V113" s="161">
        <v>0</v>
      </c>
      <c r="W113" s="161">
        <v>0</v>
      </c>
      <c r="X113" s="155"/>
      <c r="Y113" s="155">
        <v>0</v>
      </c>
      <c r="Z113" s="155">
        <v>0</v>
      </c>
      <c r="AA113" s="155">
        <v>0</v>
      </c>
      <c r="AB113" s="155">
        <v>0</v>
      </c>
      <c r="AC113" s="155">
        <v>0</v>
      </c>
      <c r="AD113" s="155">
        <v>0</v>
      </c>
      <c r="AE113" s="155">
        <v>0</v>
      </c>
      <c r="AF113" s="155">
        <v>0</v>
      </c>
      <c r="AG113" s="155">
        <v>0</v>
      </c>
      <c r="AH113" s="161">
        <v>0</v>
      </c>
      <c r="AI113" s="155">
        <v>0</v>
      </c>
    </row>
    <row r="114" s="179" customFormat="1" ht="16.5" spans="1:35">
      <c r="A114" s="187" t="s">
        <v>233</v>
      </c>
      <c r="B114" s="155">
        <v>4</v>
      </c>
      <c r="C114" s="161">
        <f t="shared" si="9"/>
        <v>111</v>
      </c>
      <c r="D114" s="155"/>
      <c r="E114" s="155">
        <v>10000</v>
      </c>
      <c r="F114" s="155">
        <v>0</v>
      </c>
      <c r="G114" s="155">
        <v>0</v>
      </c>
      <c r="H114" s="155">
        <v>0</v>
      </c>
      <c r="I114" s="155">
        <v>0</v>
      </c>
      <c r="J114" s="155">
        <v>0</v>
      </c>
      <c r="K114" s="155">
        <v>0</v>
      </c>
      <c r="L114" s="155"/>
      <c r="M114" s="161">
        <f t="shared" si="7"/>
        <v>1150</v>
      </c>
      <c r="N114" s="161">
        <f t="shared" si="8"/>
        <v>6</v>
      </c>
      <c r="O114" s="161">
        <v>0</v>
      </c>
      <c r="P114" s="155"/>
      <c r="Q114" s="155">
        <v>0</v>
      </c>
      <c r="R114" s="155">
        <v>800</v>
      </c>
      <c r="S114" s="161">
        <f t="shared" si="5"/>
        <v>0</v>
      </c>
      <c r="T114" s="161">
        <f t="shared" si="6"/>
        <v>0</v>
      </c>
      <c r="U114" s="155">
        <v>0</v>
      </c>
      <c r="V114" s="161">
        <v>0</v>
      </c>
      <c r="W114" s="161">
        <v>0</v>
      </c>
      <c r="X114" s="155"/>
      <c r="Y114" s="155">
        <v>0</v>
      </c>
      <c r="Z114" s="155">
        <v>0</v>
      </c>
      <c r="AA114" s="155">
        <v>0</v>
      </c>
      <c r="AB114" s="155">
        <v>0</v>
      </c>
      <c r="AC114" s="155">
        <v>0</v>
      </c>
      <c r="AD114" s="155">
        <v>0</v>
      </c>
      <c r="AE114" s="155">
        <v>0</v>
      </c>
      <c r="AF114" s="155">
        <v>0</v>
      </c>
      <c r="AG114" s="155">
        <v>0</v>
      </c>
      <c r="AH114" s="161">
        <v>0</v>
      </c>
      <c r="AI114" s="155">
        <v>0</v>
      </c>
    </row>
    <row r="115" s="179" customFormat="1" ht="16.5" spans="1:35">
      <c r="A115" s="187" t="s">
        <v>234</v>
      </c>
      <c r="B115" s="155">
        <v>4</v>
      </c>
      <c r="C115" s="161">
        <f t="shared" si="9"/>
        <v>112</v>
      </c>
      <c r="D115" s="155"/>
      <c r="E115" s="155">
        <v>10000</v>
      </c>
      <c r="F115" s="155">
        <v>0</v>
      </c>
      <c r="G115" s="155">
        <v>0</v>
      </c>
      <c r="H115" s="155">
        <v>0</v>
      </c>
      <c r="I115" s="155">
        <v>0</v>
      </c>
      <c r="J115" s="155">
        <v>0</v>
      </c>
      <c r="K115" s="155">
        <v>0</v>
      </c>
      <c r="L115" s="155"/>
      <c r="M115" s="161">
        <f t="shared" si="7"/>
        <v>1155</v>
      </c>
      <c r="N115" s="161">
        <f t="shared" si="8"/>
        <v>6</v>
      </c>
      <c r="O115" s="161">
        <v>0</v>
      </c>
      <c r="P115" s="155"/>
      <c r="Q115" s="155">
        <v>0</v>
      </c>
      <c r="R115" s="155">
        <v>800</v>
      </c>
      <c r="S115" s="161">
        <f t="shared" si="5"/>
        <v>0</v>
      </c>
      <c r="T115" s="161">
        <f t="shared" si="6"/>
        <v>0</v>
      </c>
      <c r="U115" s="155">
        <v>0</v>
      </c>
      <c r="V115" s="161">
        <v>0</v>
      </c>
      <c r="W115" s="161">
        <v>0</v>
      </c>
      <c r="X115" s="155"/>
      <c r="Y115" s="155">
        <v>0</v>
      </c>
      <c r="Z115" s="155">
        <v>0</v>
      </c>
      <c r="AA115" s="155">
        <v>0</v>
      </c>
      <c r="AB115" s="155">
        <v>0</v>
      </c>
      <c r="AC115" s="155">
        <v>0</v>
      </c>
      <c r="AD115" s="155">
        <v>0</v>
      </c>
      <c r="AE115" s="155">
        <v>0</v>
      </c>
      <c r="AF115" s="155">
        <v>0</v>
      </c>
      <c r="AG115" s="155">
        <v>0</v>
      </c>
      <c r="AH115" s="161">
        <v>0</v>
      </c>
      <c r="AI115" s="155">
        <v>0</v>
      </c>
    </row>
    <row r="116" s="179" customFormat="1" ht="16.5" spans="1:35">
      <c r="A116" s="187" t="s">
        <v>235</v>
      </c>
      <c r="B116" s="155">
        <v>4</v>
      </c>
      <c r="C116" s="161">
        <f t="shared" si="9"/>
        <v>113</v>
      </c>
      <c r="D116" s="155"/>
      <c r="E116" s="155">
        <v>10000</v>
      </c>
      <c r="F116" s="155">
        <v>0</v>
      </c>
      <c r="G116" s="155">
        <v>0</v>
      </c>
      <c r="H116" s="155">
        <v>0</v>
      </c>
      <c r="I116" s="155">
        <v>0</v>
      </c>
      <c r="J116" s="155">
        <v>0</v>
      </c>
      <c r="K116" s="155">
        <v>0</v>
      </c>
      <c r="L116" s="155"/>
      <c r="M116" s="161">
        <f t="shared" si="7"/>
        <v>1160</v>
      </c>
      <c r="N116" s="161">
        <f t="shared" si="8"/>
        <v>6</v>
      </c>
      <c r="O116" s="161">
        <v>0</v>
      </c>
      <c r="P116" s="155"/>
      <c r="Q116" s="155">
        <v>0</v>
      </c>
      <c r="R116" s="155">
        <v>800</v>
      </c>
      <c r="S116" s="161">
        <f t="shared" si="5"/>
        <v>0</v>
      </c>
      <c r="T116" s="161">
        <f t="shared" si="6"/>
        <v>0</v>
      </c>
      <c r="U116" s="155">
        <v>0</v>
      </c>
      <c r="V116" s="161">
        <v>0</v>
      </c>
      <c r="W116" s="161">
        <v>0</v>
      </c>
      <c r="X116" s="155"/>
      <c r="Y116" s="155">
        <v>0</v>
      </c>
      <c r="Z116" s="155">
        <v>0</v>
      </c>
      <c r="AA116" s="155">
        <v>0</v>
      </c>
      <c r="AB116" s="155">
        <v>0</v>
      </c>
      <c r="AC116" s="155">
        <v>0</v>
      </c>
      <c r="AD116" s="155">
        <v>0</v>
      </c>
      <c r="AE116" s="155">
        <v>0</v>
      </c>
      <c r="AF116" s="155">
        <v>0</v>
      </c>
      <c r="AG116" s="155">
        <v>0</v>
      </c>
      <c r="AH116" s="161">
        <v>0</v>
      </c>
      <c r="AI116" s="155">
        <v>0</v>
      </c>
    </row>
    <row r="117" s="179" customFormat="1" ht="16.5" spans="1:35">
      <c r="A117" s="187" t="s">
        <v>236</v>
      </c>
      <c r="B117" s="155">
        <v>4</v>
      </c>
      <c r="C117" s="161">
        <f t="shared" si="9"/>
        <v>114</v>
      </c>
      <c r="D117" s="155"/>
      <c r="E117" s="155">
        <v>10000</v>
      </c>
      <c r="F117" s="155">
        <v>0</v>
      </c>
      <c r="G117" s="155">
        <v>0</v>
      </c>
      <c r="H117" s="155">
        <v>0</v>
      </c>
      <c r="I117" s="155">
        <v>0</v>
      </c>
      <c r="J117" s="155">
        <v>0</v>
      </c>
      <c r="K117" s="155">
        <v>0</v>
      </c>
      <c r="L117" s="155"/>
      <c r="M117" s="161">
        <f t="shared" si="7"/>
        <v>1165</v>
      </c>
      <c r="N117" s="161">
        <f t="shared" si="8"/>
        <v>6</v>
      </c>
      <c r="O117" s="161">
        <v>0</v>
      </c>
      <c r="P117" s="155"/>
      <c r="Q117" s="155">
        <v>0</v>
      </c>
      <c r="R117" s="155">
        <v>800</v>
      </c>
      <c r="S117" s="161">
        <f t="shared" si="5"/>
        <v>0</v>
      </c>
      <c r="T117" s="161">
        <f t="shared" si="6"/>
        <v>0</v>
      </c>
      <c r="U117" s="155">
        <v>0</v>
      </c>
      <c r="V117" s="161">
        <v>0</v>
      </c>
      <c r="W117" s="161">
        <v>0</v>
      </c>
      <c r="X117" s="155"/>
      <c r="Y117" s="155">
        <v>0</v>
      </c>
      <c r="Z117" s="155">
        <v>0</v>
      </c>
      <c r="AA117" s="155">
        <v>0</v>
      </c>
      <c r="AB117" s="155">
        <v>0</v>
      </c>
      <c r="AC117" s="155">
        <v>0</v>
      </c>
      <c r="AD117" s="155">
        <v>0</v>
      </c>
      <c r="AE117" s="155">
        <v>0</v>
      </c>
      <c r="AF117" s="155">
        <v>0</v>
      </c>
      <c r="AG117" s="155">
        <v>0</v>
      </c>
      <c r="AH117" s="161">
        <v>0</v>
      </c>
      <c r="AI117" s="155">
        <v>0</v>
      </c>
    </row>
    <row r="118" s="179" customFormat="1" ht="16.5" spans="1:35">
      <c r="A118" s="187" t="s">
        <v>237</v>
      </c>
      <c r="B118" s="155">
        <v>4</v>
      </c>
      <c r="C118" s="161">
        <f t="shared" si="9"/>
        <v>115</v>
      </c>
      <c r="D118" s="155"/>
      <c r="E118" s="155">
        <v>10000</v>
      </c>
      <c r="F118" s="155">
        <v>0</v>
      </c>
      <c r="G118" s="155">
        <v>0</v>
      </c>
      <c r="H118" s="155">
        <v>0</v>
      </c>
      <c r="I118" s="155">
        <v>0</v>
      </c>
      <c r="J118" s="155">
        <v>0</v>
      </c>
      <c r="K118" s="155">
        <v>0</v>
      </c>
      <c r="L118" s="155"/>
      <c r="M118" s="161">
        <f t="shared" si="7"/>
        <v>1170</v>
      </c>
      <c r="N118" s="161">
        <f t="shared" si="8"/>
        <v>6</v>
      </c>
      <c r="O118" s="161">
        <v>0</v>
      </c>
      <c r="P118" s="155"/>
      <c r="Q118" s="155">
        <v>0</v>
      </c>
      <c r="R118" s="155">
        <v>800</v>
      </c>
      <c r="S118" s="161">
        <f t="shared" si="5"/>
        <v>0</v>
      </c>
      <c r="T118" s="161">
        <f t="shared" si="6"/>
        <v>0</v>
      </c>
      <c r="U118" s="155">
        <v>0</v>
      </c>
      <c r="V118" s="161">
        <v>0</v>
      </c>
      <c r="W118" s="161">
        <v>0</v>
      </c>
      <c r="X118" s="155"/>
      <c r="Y118" s="155">
        <v>0</v>
      </c>
      <c r="Z118" s="155">
        <v>0</v>
      </c>
      <c r="AA118" s="155">
        <v>0</v>
      </c>
      <c r="AB118" s="155">
        <v>0</v>
      </c>
      <c r="AC118" s="155">
        <v>0</v>
      </c>
      <c r="AD118" s="155">
        <v>0</v>
      </c>
      <c r="AE118" s="155">
        <v>0</v>
      </c>
      <c r="AF118" s="155">
        <v>0</v>
      </c>
      <c r="AG118" s="155">
        <v>0</v>
      </c>
      <c r="AH118" s="161">
        <v>0</v>
      </c>
      <c r="AI118" s="155">
        <v>0</v>
      </c>
    </row>
    <row r="119" s="179" customFormat="1" ht="16.5" spans="1:35">
      <c r="A119" s="187" t="s">
        <v>238</v>
      </c>
      <c r="B119" s="155">
        <v>4</v>
      </c>
      <c r="C119" s="161">
        <f t="shared" si="9"/>
        <v>116</v>
      </c>
      <c r="D119" s="155"/>
      <c r="E119" s="155">
        <v>10000</v>
      </c>
      <c r="F119" s="155">
        <v>0</v>
      </c>
      <c r="G119" s="155">
        <v>0</v>
      </c>
      <c r="H119" s="155">
        <v>0</v>
      </c>
      <c r="I119" s="155">
        <v>0</v>
      </c>
      <c r="J119" s="155">
        <v>0</v>
      </c>
      <c r="K119" s="155">
        <v>0</v>
      </c>
      <c r="L119" s="155"/>
      <c r="M119" s="161">
        <f t="shared" si="7"/>
        <v>1175</v>
      </c>
      <c r="N119" s="161">
        <f t="shared" si="8"/>
        <v>6</v>
      </c>
      <c r="O119" s="161">
        <v>0</v>
      </c>
      <c r="P119" s="155"/>
      <c r="Q119" s="155">
        <v>0</v>
      </c>
      <c r="R119" s="155">
        <v>800</v>
      </c>
      <c r="S119" s="161">
        <f t="shared" si="5"/>
        <v>0</v>
      </c>
      <c r="T119" s="161">
        <f t="shared" si="6"/>
        <v>0</v>
      </c>
      <c r="U119" s="155">
        <v>0</v>
      </c>
      <c r="V119" s="161">
        <v>0</v>
      </c>
      <c r="W119" s="161">
        <v>0</v>
      </c>
      <c r="X119" s="155"/>
      <c r="Y119" s="155">
        <v>0</v>
      </c>
      <c r="Z119" s="155">
        <v>0</v>
      </c>
      <c r="AA119" s="155">
        <v>0</v>
      </c>
      <c r="AB119" s="155">
        <v>0</v>
      </c>
      <c r="AC119" s="155">
        <v>0</v>
      </c>
      <c r="AD119" s="155">
        <v>0</v>
      </c>
      <c r="AE119" s="155">
        <v>0</v>
      </c>
      <c r="AF119" s="155">
        <v>0</v>
      </c>
      <c r="AG119" s="155">
        <v>0</v>
      </c>
      <c r="AH119" s="161">
        <v>0</v>
      </c>
      <c r="AI119" s="155">
        <v>0</v>
      </c>
    </row>
    <row r="120" s="179" customFormat="1" ht="16.5" spans="1:35">
      <c r="A120" s="187" t="s">
        <v>239</v>
      </c>
      <c r="B120" s="155">
        <v>4</v>
      </c>
      <c r="C120" s="161">
        <f t="shared" si="9"/>
        <v>117</v>
      </c>
      <c r="D120" s="155"/>
      <c r="E120" s="155">
        <v>10000</v>
      </c>
      <c r="F120" s="155">
        <v>0</v>
      </c>
      <c r="G120" s="155">
        <v>0</v>
      </c>
      <c r="H120" s="155">
        <v>0</v>
      </c>
      <c r="I120" s="155">
        <v>0</v>
      </c>
      <c r="J120" s="155">
        <v>0</v>
      </c>
      <c r="K120" s="155">
        <v>0</v>
      </c>
      <c r="L120" s="155"/>
      <c r="M120" s="161">
        <f t="shared" si="7"/>
        <v>1180</v>
      </c>
      <c r="N120" s="161">
        <f t="shared" si="8"/>
        <v>6</v>
      </c>
      <c r="O120" s="161">
        <v>0</v>
      </c>
      <c r="P120" s="155"/>
      <c r="Q120" s="155">
        <v>0</v>
      </c>
      <c r="R120" s="155">
        <v>800</v>
      </c>
      <c r="S120" s="161">
        <f t="shared" si="5"/>
        <v>0</v>
      </c>
      <c r="T120" s="161">
        <f t="shared" si="6"/>
        <v>0</v>
      </c>
      <c r="U120" s="155">
        <v>0</v>
      </c>
      <c r="V120" s="161">
        <v>0</v>
      </c>
      <c r="W120" s="161">
        <v>0</v>
      </c>
      <c r="X120" s="155"/>
      <c r="Y120" s="155">
        <v>0</v>
      </c>
      <c r="Z120" s="155">
        <v>0</v>
      </c>
      <c r="AA120" s="155">
        <v>0</v>
      </c>
      <c r="AB120" s="155">
        <v>0</v>
      </c>
      <c r="AC120" s="155">
        <v>0</v>
      </c>
      <c r="AD120" s="155">
        <v>0</v>
      </c>
      <c r="AE120" s="155">
        <v>0</v>
      </c>
      <c r="AF120" s="155">
        <v>0</v>
      </c>
      <c r="AG120" s="155">
        <v>0</v>
      </c>
      <c r="AH120" s="161">
        <v>0</v>
      </c>
      <c r="AI120" s="155">
        <v>0</v>
      </c>
    </row>
    <row r="121" s="179" customFormat="1" ht="16.5" spans="1:35">
      <c r="A121" s="187" t="s">
        <v>240</v>
      </c>
      <c r="B121" s="155">
        <v>4</v>
      </c>
      <c r="C121" s="161">
        <f t="shared" si="9"/>
        <v>118</v>
      </c>
      <c r="D121" s="155"/>
      <c r="E121" s="155">
        <v>10000</v>
      </c>
      <c r="F121" s="155">
        <v>0</v>
      </c>
      <c r="G121" s="155">
        <v>0</v>
      </c>
      <c r="H121" s="155">
        <v>0</v>
      </c>
      <c r="I121" s="155">
        <v>0</v>
      </c>
      <c r="J121" s="155">
        <v>0</v>
      </c>
      <c r="K121" s="155">
        <v>0</v>
      </c>
      <c r="L121" s="155"/>
      <c r="M121" s="161">
        <f t="shared" si="7"/>
        <v>1185</v>
      </c>
      <c r="N121" s="161">
        <f t="shared" si="8"/>
        <v>6</v>
      </c>
      <c r="O121" s="161">
        <v>0</v>
      </c>
      <c r="P121" s="155"/>
      <c r="Q121" s="155">
        <v>0</v>
      </c>
      <c r="R121" s="155">
        <v>800</v>
      </c>
      <c r="S121" s="161">
        <f t="shared" si="5"/>
        <v>0</v>
      </c>
      <c r="T121" s="161">
        <f t="shared" si="6"/>
        <v>0</v>
      </c>
      <c r="U121" s="155">
        <v>0</v>
      </c>
      <c r="V121" s="161">
        <v>0</v>
      </c>
      <c r="W121" s="161">
        <v>0</v>
      </c>
      <c r="X121" s="155"/>
      <c r="Y121" s="155">
        <v>0</v>
      </c>
      <c r="Z121" s="155">
        <v>0</v>
      </c>
      <c r="AA121" s="155">
        <v>0</v>
      </c>
      <c r="AB121" s="155">
        <v>0</v>
      </c>
      <c r="AC121" s="155">
        <v>0</v>
      </c>
      <c r="AD121" s="155">
        <v>0</v>
      </c>
      <c r="AE121" s="155">
        <v>0</v>
      </c>
      <c r="AF121" s="155">
        <v>0</v>
      </c>
      <c r="AG121" s="155">
        <v>0</v>
      </c>
      <c r="AH121" s="161">
        <v>0</v>
      </c>
      <c r="AI121" s="155">
        <v>0</v>
      </c>
    </row>
    <row r="122" s="179" customFormat="1" ht="16.5" spans="1:35">
      <c r="A122" s="187" t="s">
        <v>241</v>
      </c>
      <c r="B122" s="155">
        <v>4</v>
      </c>
      <c r="C122" s="161">
        <f t="shared" si="9"/>
        <v>119</v>
      </c>
      <c r="D122" s="155"/>
      <c r="E122" s="155">
        <v>10000</v>
      </c>
      <c r="F122" s="155">
        <v>0</v>
      </c>
      <c r="G122" s="155">
        <v>0</v>
      </c>
      <c r="H122" s="155">
        <v>0</v>
      </c>
      <c r="I122" s="155">
        <v>0</v>
      </c>
      <c r="J122" s="155">
        <v>0</v>
      </c>
      <c r="K122" s="155">
        <v>0</v>
      </c>
      <c r="L122" s="155"/>
      <c r="M122" s="161">
        <f t="shared" si="7"/>
        <v>1190</v>
      </c>
      <c r="N122" s="161">
        <f t="shared" si="8"/>
        <v>6</v>
      </c>
      <c r="O122" s="161">
        <v>0</v>
      </c>
      <c r="P122" s="155"/>
      <c r="Q122" s="155">
        <v>0</v>
      </c>
      <c r="R122" s="155">
        <v>800</v>
      </c>
      <c r="S122" s="161">
        <f t="shared" si="5"/>
        <v>0</v>
      </c>
      <c r="T122" s="161">
        <f t="shared" si="6"/>
        <v>0</v>
      </c>
      <c r="U122" s="155">
        <v>0</v>
      </c>
      <c r="V122" s="161">
        <v>0</v>
      </c>
      <c r="W122" s="161">
        <v>0</v>
      </c>
      <c r="X122" s="155"/>
      <c r="Y122" s="155">
        <v>0</v>
      </c>
      <c r="Z122" s="155">
        <v>0</v>
      </c>
      <c r="AA122" s="155">
        <v>0</v>
      </c>
      <c r="AB122" s="155">
        <v>0</v>
      </c>
      <c r="AC122" s="155">
        <v>0</v>
      </c>
      <c r="AD122" s="155">
        <v>0</v>
      </c>
      <c r="AE122" s="155">
        <v>0</v>
      </c>
      <c r="AF122" s="155">
        <v>0</v>
      </c>
      <c r="AG122" s="155">
        <v>0</v>
      </c>
      <c r="AH122" s="161">
        <v>0</v>
      </c>
      <c r="AI122" s="155">
        <v>0</v>
      </c>
    </row>
    <row r="123" s="179" customFormat="1" ht="16.5" spans="1:35">
      <c r="A123" s="187" t="s">
        <v>242</v>
      </c>
      <c r="B123" s="155">
        <v>4</v>
      </c>
      <c r="C123" s="161">
        <f t="shared" si="9"/>
        <v>120</v>
      </c>
      <c r="D123" s="155"/>
      <c r="E123" s="155">
        <v>10000</v>
      </c>
      <c r="F123" s="155">
        <v>5000</v>
      </c>
      <c r="G123" s="155">
        <v>0</v>
      </c>
      <c r="H123" s="155" t="s">
        <v>182</v>
      </c>
      <c r="I123" s="155">
        <v>0</v>
      </c>
      <c r="J123" s="155">
        <v>0</v>
      </c>
      <c r="K123" s="155">
        <v>0</v>
      </c>
      <c r="L123" s="155"/>
      <c r="M123" s="161">
        <f t="shared" si="7"/>
        <v>1195</v>
      </c>
      <c r="N123" s="161">
        <f t="shared" si="8"/>
        <v>6</v>
      </c>
      <c r="O123" s="161">
        <v>0</v>
      </c>
      <c r="P123" s="155"/>
      <c r="Q123" s="155">
        <v>0</v>
      </c>
      <c r="R123" s="155">
        <v>800</v>
      </c>
      <c r="S123" s="161">
        <f t="shared" si="5"/>
        <v>0</v>
      </c>
      <c r="T123" s="161">
        <f t="shared" si="6"/>
        <v>0</v>
      </c>
      <c r="U123" s="155">
        <v>0</v>
      </c>
      <c r="V123" s="161">
        <v>0</v>
      </c>
      <c r="W123" s="161">
        <v>0</v>
      </c>
      <c r="X123" s="155"/>
      <c r="Y123" s="155">
        <v>0</v>
      </c>
      <c r="Z123" s="155">
        <v>0</v>
      </c>
      <c r="AA123" s="155">
        <v>0</v>
      </c>
      <c r="AB123" s="155">
        <v>0</v>
      </c>
      <c r="AC123" s="155">
        <v>0</v>
      </c>
      <c r="AD123" s="155">
        <v>0</v>
      </c>
      <c r="AE123" s="155">
        <v>0</v>
      </c>
      <c r="AF123" s="155">
        <v>0</v>
      </c>
      <c r="AG123" s="155">
        <v>0</v>
      </c>
      <c r="AH123" s="161">
        <v>0</v>
      </c>
      <c r="AI123" s="155">
        <v>0</v>
      </c>
    </row>
    <row r="124" ht="16.5" spans="1:35">
      <c r="A124" s="187" t="s">
        <v>243</v>
      </c>
      <c r="B124" s="155">
        <v>5</v>
      </c>
      <c r="C124" s="161">
        <f t="shared" si="9"/>
        <v>121</v>
      </c>
      <c r="D124" s="155"/>
      <c r="E124" s="155">
        <v>50000</v>
      </c>
      <c r="F124" s="155">
        <v>0</v>
      </c>
      <c r="G124" s="155">
        <v>0</v>
      </c>
      <c r="H124" s="155">
        <v>0</v>
      </c>
      <c r="I124" s="155">
        <v>0</v>
      </c>
      <c r="J124" s="155">
        <v>0</v>
      </c>
      <c r="K124" s="155">
        <v>0</v>
      </c>
      <c r="L124" s="155"/>
      <c r="M124" s="161">
        <f t="shared" si="7"/>
        <v>1350</v>
      </c>
      <c r="N124" s="161">
        <f t="shared" si="8"/>
        <v>8</v>
      </c>
      <c r="O124" s="161">
        <v>0</v>
      </c>
      <c r="P124" s="155"/>
      <c r="Q124" s="155">
        <v>0</v>
      </c>
      <c r="R124" s="155">
        <v>800</v>
      </c>
      <c r="S124" s="161">
        <f t="shared" si="5"/>
        <v>0</v>
      </c>
      <c r="T124" s="161">
        <f t="shared" si="6"/>
        <v>0</v>
      </c>
      <c r="U124" s="155">
        <v>0</v>
      </c>
      <c r="V124" s="161">
        <v>0</v>
      </c>
      <c r="W124" s="161">
        <v>0</v>
      </c>
      <c r="X124" s="155"/>
      <c r="Y124" s="155">
        <v>0</v>
      </c>
      <c r="Z124" s="155">
        <v>0</v>
      </c>
      <c r="AA124" s="155">
        <v>0</v>
      </c>
      <c r="AB124" s="155">
        <v>0</v>
      </c>
      <c r="AC124" s="155">
        <v>0</v>
      </c>
      <c r="AD124" s="155">
        <v>0</v>
      </c>
      <c r="AE124" s="155">
        <v>0</v>
      </c>
      <c r="AF124" s="155">
        <v>0</v>
      </c>
      <c r="AG124" s="155">
        <v>0</v>
      </c>
      <c r="AH124" s="161">
        <v>0</v>
      </c>
      <c r="AI124" s="155">
        <v>0</v>
      </c>
    </row>
    <row r="125" ht="16.5" spans="1:35">
      <c r="A125" s="187" t="s">
        <v>244</v>
      </c>
      <c r="B125" s="155">
        <v>5</v>
      </c>
      <c r="C125" s="161">
        <f t="shared" si="9"/>
        <v>122</v>
      </c>
      <c r="D125" s="155"/>
      <c r="E125" s="155">
        <v>50000</v>
      </c>
      <c r="F125" s="155">
        <v>0</v>
      </c>
      <c r="G125" s="155">
        <v>0</v>
      </c>
      <c r="H125" s="155">
        <v>0</v>
      </c>
      <c r="I125" s="155">
        <v>0</v>
      </c>
      <c r="J125" s="155">
        <v>0</v>
      </c>
      <c r="K125" s="155">
        <v>0</v>
      </c>
      <c r="L125" s="155"/>
      <c r="M125" s="161">
        <f t="shared" si="7"/>
        <v>1355</v>
      </c>
      <c r="N125" s="161">
        <f t="shared" si="8"/>
        <v>8</v>
      </c>
      <c r="O125" s="161">
        <v>0</v>
      </c>
      <c r="P125" s="155"/>
      <c r="Q125" s="155">
        <v>0</v>
      </c>
      <c r="R125" s="155">
        <v>800</v>
      </c>
      <c r="S125" s="161">
        <f t="shared" si="5"/>
        <v>0</v>
      </c>
      <c r="T125" s="161">
        <f t="shared" si="6"/>
        <v>0</v>
      </c>
      <c r="U125" s="155">
        <v>0</v>
      </c>
      <c r="V125" s="161">
        <v>0</v>
      </c>
      <c r="W125" s="161">
        <v>0</v>
      </c>
      <c r="X125" s="155"/>
      <c r="Y125" s="155">
        <v>0</v>
      </c>
      <c r="Z125" s="155">
        <v>0</v>
      </c>
      <c r="AA125" s="155">
        <v>0</v>
      </c>
      <c r="AB125" s="155">
        <v>0</v>
      </c>
      <c r="AC125" s="155">
        <v>0</v>
      </c>
      <c r="AD125" s="155">
        <v>0</v>
      </c>
      <c r="AE125" s="155">
        <v>0</v>
      </c>
      <c r="AF125" s="155">
        <v>0</v>
      </c>
      <c r="AG125" s="155">
        <v>0</v>
      </c>
      <c r="AH125" s="161">
        <v>0</v>
      </c>
      <c r="AI125" s="155">
        <v>0</v>
      </c>
    </row>
    <row r="126" ht="16.5" spans="1:35">
      <c r="A126" s="187" t="s">
        <v>245</v>
      </c>
      <c r="B126" s="155">
        <v>5</v>
      </c>
      <c r="C126" s="161">
        <f t="shared" si="9"/>
        <v>123</v>
      </c>
      <c r="D126" s="155"/>
      <c r="E126" s="155">
        <v>50000</v>
      </c>
      <c r="F126" s="155">
        <v>0</v>
      </c>
      <c r="G126" s="155">
        <v>0</v>
      </c>
      <c r="H126" s="155">
        <v>0</v>
      </c>
      <c r="I126" s="155">
        <v>0</v>
      </c>
      <c r="J126" s="155">
        <v>0</v>
      </c>
      <c r="K126" s="155">
        <v>0</v>
      </c>
      <c r="L126" s="155"/>
      <c r="M126" s="161">
        <f t="shared" si="7"/>
        <v>1360</v>
      </c>
      <c r="N126" s="161">
        <f t="shared" si="8"/>
        <v>8</v>
      </c>
      <c r="O126" s="161">
        <v>0</v>
      </c>
      <c r="P126" s="155"/>
      <c r="Q126" s="155">
        <v>0</v>
      </c>
      <c r="R126" s="155">
        <v>800</v>
      </c>
      <c r="S126" s="161">
        <f t="shared" si="5"/>
        <v>0</v>
      </c>
      <c r="T126" s="161">
        <f t="shared" si="6"/>
        <v>0</v>
      </c>
      <c r="U126" s="155">
        <v>0</v>
      </c>
      <c r="V126" s="161">
        <v>0</v>
      </c>
      <c r="W126" s="161">
        <v>0</v>
      </c>
      <c r="X126" s="155"/>
      <c r="Y126" s="155">
        <v>0</v>
      </c>
      <c r="Z126" s="155">
        <v>0</v>
      </c>
      <c r="AA126" s="155">
        <v>0</v>
      </c>
      <c r="AB126" s="155">
        <v>0</v>
      </c>
      <c r="AC126" s="155">
        <v>0</v>
      </c>
      <c r="AD126" s="155">
        <v>0</v>
      </c>
      <c r="AE126" s="155">
        <v>0</v>
      </c>
      <c r="AF126" s="155">
        <v>0</v>
      </c>
      <c r="AG126" s="155">
        <v>0</v>
      </c>
      <c r="AH126" s="161">
        <v>0</v>
      </c>
      <c r="AI126" s="155">
        <v>0</v>
      </c>
    </row>
    <row r="127" ht="16.5" spans="1:35">
      <c r="A127" s="187" t="s">
        <v>246</v>
      </c>
      <c r="B127" s="155">
        <v>5</v>
      </c>
      <c r="C127" s="161">
        <f t="shared" si="9"/>
        <v>124</v>
      </c>
      <c r="D127" s="155"/>
      <c r="E127" s="155">
        <v>50000</v>
      </c>
      <c r="F127" s="155">
        <v>0</v>
      </c>
      <c r="G127" s="155">
        <v>0</v>
      </c>
      <c r="H127" s="155">
        <v>0</v>
      </c>
      <c r="I127" s="155">
        <v>0</v>
      </c>
      <c r="J127" s="155">
        <v>0</v>
      </c>
      <c r="K127" s="155">
        <v>0</v>
      </c>
      <c r="L127" s="155"/>
      <c r="M127" s="161">
        <f t="shared" si="7"/>
        <v>1365</v>
      </c>
      <c r="N127" s="161">
        <f t="shared" si="8"/>
        <v>8</v>
      </c>
      <c r="O127" s="161">
        <v>0</v>
      </c>
      <c r="P127" s="155"/>
      <c r="Q127" s="155">
        <v>0</v>
      </c>
      <c r="R127" s="155">
        <v>800</v>
      </c>
      <c r="S127" s="161">
        <f t="shared" si="5"/>
        <v>0</v>
      </c>
      <c r="T127" s="161">
        <f t="shared" si="6"/>
        <v>0</v>
      </c>
      <c r="U127" s="155">
        <v>0</v>
      </c>
      <c r="V127" s="161">
        <v>0</v>
      </c>
      <c r="W127" s="161">
        <v>0</v>
      </c>
      <c r="X127" s="155"/>
      <c r="Y127" s="155">
        <v>0</v>
      </c>
      <c r="Z127" s="155">
        <v>0</v>
      </c>
      <c r="AA127" s="155">
        <v>0</v>
      </c>
      <c r="AB127" s="155">
        <v>0</v>
      </c>
      <c r="AC127" s="155">
        <v>0</v>
      </c>
      <c r="AD127" s="155">
        <v>0</v>
      </c>
      <c r="AE127" s="155">
        <v>0</v>
      </c>
      <c r="AF127" s="155">
        <v>0</v>
      </c>
      <c r="AG127" s="155">
        <v>0</v>
      </c>
      <c r="AH127" s="161">
        <v>0</v>
      </c>
      <c r="AI127" s="155">
        <v>0</v>
      </c>
    </row>
    <row r="128" ht="16.5" spans="1:35">
      <c r="A128" s="187" t="s">
        <v>247</v>
      </c>
      <c r="B128" s="155">
        <v>5</v>
      </c>
      <c r="C128" s="161">
        <f t="shared" si="9"/>
        <v>125</v>
      </c>
      <c r="D128" s="155"/>
      <c r="E128" s="155">
        <v>50000</v>
      </c>
      <c r="F128" s="155">
        <v>0</v>
      </c>
      <c r="G128" s="155">
        <v>0</v>
      </c>
      <c r="H128" s="155">
        <v>0</v>
      </c>
      <c r="I128" s="155">
        <v>0</v>
      </c>
      <c r="J128" s="155">
        <v>0</v>
      </c>
      <c r="K128" s="155">
        <v>0</v>
      </c>
      <c r="L128" s="155"/>
      <c r="M128" s="161">
        <f t="shared" si="7"/>
        <v>1370</v>
      </c>
      <c r="N128" s="161">
        <f t="shared" si="8"/>
        <v>8</v>
      </c>
      <c r="O128" s="161">
        <v>0</v>
      </c>
      <c r="P128" s="155"/>
      <c r="Q128" s="155">
        <v>0</v>
      </c>
      <c r="R128" s="155">
        <v>800</v>
      </c>
      <c r="S128" s="161">
        <f t="shared" si="5"/>
        <v>0</v>
      </c>
      <c r="T128" s="161">
        <f t="shared" si="6"/>
        <v>0</v>
      </c>
      <c r="U128" s="155">
        <v>0</v>
      </c>
      <c r="V128" s="161">
        <v>0</v>
      </c>
      <c r="W128" s="161">
        <v>0</v>
      </c>
      <c r="X128" s="155"/>
      <c r="Y128" s="155">
        <v>0</v>
      </c>
      <c r="Z128" s="155">
        <v>0</v>
      </c>
      <c r="AA128" s="155">
        <v>0</v>
      </c>
      <c r="AB128" s="155">
        <v>0</v>
      </c>
      <c r="AC128" s="155">
        <v>0</v>
      </c>
      <c r="AD128" s="155">
        <v>0</v>
      </c>
      <c r="AE128" s="155">
        <v>0</v>
      </c>
      <c r="AF128" s="155">
        <v>0</v>
      </c>
      <c r="AG128" s="155">
        <v>0</v>
      </c>
      <c r="AH128" s="161">
        <v>0</v>
      </c>
      <c r="AI128" s="155">
        <v>0</v>
      </c>
    </row>
    <row r="129" ht="16.5" spans="1:35">
      <c r="A129" s="187" t="s">
        <v>248</v>
      </c>
      <c r="B129" s="155">
        <v>5</v>
      </c>
      <c r="C129" s="161">
        <f t="shared" si="9"/>
        <v>126</v>
      </c>
      <c r="D129" s="155"/>
      <c r="E129" s="155">
        <v>50000</v>
      </c>
      <c r="F129" s="155">
        <v>0</v>
      </c>
      <c r="G129" s="155">
        <v>0</v>
      </c>
      <c r="H129" s="155">
        <v>0</v>
      </c>
      <c r="I129" s="155">
        <v>0</v>
      </c>
      <c r="J129" s="155">
        <v>0</v>
      </c>
      <c r="K129" s="155">
        <v>0</v>
      </c>
      <c r="L129" s="155"/>
      <c r="M129" s="161">
        <f t="shared" si="7"/>
        <v>1375</v>
      </c>
      <c r="N129" s="161">
        <f t="shared" si="8"/>
        <v>8</v>
      </c>
      <c r="O129" s="161">
        <v>0</v>
      </c>
      <c r="P129" s="155"/>
      <c r="Q129" s="155">
        <v>0</v>
      </c>
      <c r="R129" s="155">
        <v>800</v>
      </c>
      <c r="S129" s="161">
        <f t="shared" si="5"/>
        <v>0</v>
      </c>
      <c r="T129" s="161">
        <f t="shared" si="6"/>
        <v>0</v>
      </c>
      <c r="U129" s="155">
        <v>0</v>
      </c>
      <c r="V129" s="161">
        <v>0</v>
      </c>
      <c r="W129" s="161">
        <v>0</v>
      </c>
      <c r="X129" s="155"/>
      <c r="Y129" s="155">
        <v>0</v>
      </c>
      <c r="Z129" s="155">
        <v>0</v>
      </c>
      <c r="AA129" s="155">
        <v>0</v>
      </c>
      <c r="AB129" s="155">
        <v>0</v>
      </c>
      <c r="AC129" s="155">
        <v>0</v>
      </c>
      <c r="AD129" s="155">
        <v>0</v>
      </c>
      <c r="AE129" s="155">
        <v>0</v>
      </c>
      <c r="AF129" s="155">
        <v>0</v>
      </c>
      <c r="AG129" s="155">
        <v>0</v>
      </c>
      <c r="AH129" s="161">
        <v>0</v>
      </c>
      <c r="AI129" s="155">
        <v>0</v>
      </c>
    </row>
    <row r="130" ht="16.5" spans="1:35">
      <c r="A130" s="187" t="s">
        <v>249</v>
      </c>
      <c r="B130" s="155">
        <v>5</v>
      </c>
      <c r="C130" s="161">
        <f t="shared" si="9"/>
        <v>127</v>
      </c>
      <c r="D130" s="155"/>
      <c r="E130" s="155">
        <v>50000</v>
      </c>
      <c r="F130" s="155">
        <v>0</v>
      </c>
      <c r="G130" s="155">
        <v>0</v>
      </c>
      <c r="H130" s="155">
        <v>0</v>
      </c>
      <c r="I130" s="155">
        <v>0</v>
      </c>
      <c r="J130" s="155">
        <v>0</v>
      </c>
      <c r="K130" s="155">
        <v>0</v>
      </c>
      <c r="L130" s="155"/>
      <c r="M130" s="161">
        <f t="shared" si="7"/>
        <v>1380</v>
      </c>
      <c r="N130" s="161">
        <f t="shared" si="8"/>
        <v>8</v>
      </c>
      <c r="O130" s="161">
        <v>0</v>
      </c>
      <c r="P130" s="155"/>
      <c r="Q130" s="155">
        <v>0</v>
      </c>
      <c r="R130" s="155">
        <v>800</v>
      </c>
      <c r="S130" s="161">
        <f t="shared" si="5"/>
        <v>0</v>
      </c>
      <c r="T130" s="161">
        <f t="shared" si="6"/>
        <v>0</v>
      </c>
      <c r="U130" s="155">
        <v>0</v>
      </c>
      <c r="V130" s="161">
        <v>0</v>
      </c>
      <c r="W130" s="161">
        <v>0</v>
      </c>
      <c r="X130" s="155"/>
      <c r="Y130" s="155">
        <v>0</v>
      </c>
      <c r="Z130" s="155">
        <v>0</v>
      </c>
      <c r="AA130" s="155">
        <v>0</v>
      </c>
      <c r="AB130" s="155">
        <v>0</v>
      </c>
      <c r="AC130" s="155">
        <v>0</v>
      </c>
      <c r="AD130" s="155">
        <v>0</v>
      </c>
      <c r="AE130" s="155">
        <v>0</v>
      </c>
      <c r="AF130" s="155">
        <v>0</v>
      </c>
      <c r="AG130" s="155">
        <v>0</v>
      </c>
      <c r="AH130" s="161">
        <v>0</v>
      </c>
      <c r="AI130" s="155">
        <v>0</v>
      </c>
    </row>
    <row r="131" ht="16.5" spans="1:35">
      <c r="A131" s="187" t="s">
        <v>250</v>
      </c>
      <c r="B131" s="155">
        <v>5</v>
      </c>
      <c r="C131" s="161">
        <f t="shared" si="9"/>
        <v>128</v>
      </c>
      <c r="D131" s="155"/>
      <c r="E131" s="155">
        <v>50000</v>
      </c>
      <c r="F131" s="155">
        <v>0</v>
      </c>
      <c r="G131" s="155">
        <v>0</v>
      </c>
      <c r="H131" s="155">
        <v>0</v>
      </c>
      <c r="I131" s="155">
        <v>0</v>
      </c>
      <c r="J131" s="155">
        <v>0</v>
      </c>
      <c r="K131" s="155">
        <v>0</v>
      </c>
      <c r="L131" s="155"/>
      <c r="M131" s="161">
        <f t="shared" si="7"/>
        <v>1385</v>
      </c>
      <c r="N131" s="161">
        <f t="shared" si="8"/>
        <v>8</v>
      </c>
      <c r="O131" s="161">
        <v>0</v>
      </c>
      <c r="P131" s="155"/>
      <c r="Q131" s="155">
        <v>0</v>
      </c>
      <c r="R131" s="155">
        <v>800</v>
      </c>
      <c r="S131" s="161">
        <f t="shared" si="5"/>
        <v>0</v>
      </c>
      <c r="T131" s="161">
        <f t="shared" si="6"/>
        <v>0</v>
      </c>
      <c r="U131" s="155">
        <v>0</v>
      </c>
      <c r="V131" s="161">
        <v>0</v>
      </c>
      <c r="W131" s="161">
        <v>0</v>
      </c>
      <c r="X131" s="155"/>
      <c r="Y131" s="155">
        <v>0</v>
      </c>
      <c r="Z131" s="155">
        <v>0</v>
      </c>
      <c r="AA131" s="155">
        <v>0</v>
      </c>
      <c r="AB131" s="155">
        <v>0</v>
      </c>
      <c r="AC131" s="155">
        <v>0</v>
      </c>
      <c r="AD131" s="155">
        <v>0</v>
      </c>
      <c r="AE131" s="155">
        <v>0</v>
      </c>
      <c r="AF131" s="155">
        <v>0</v>
      </c>
      <c r="AG131" s="155">
        <v>0</v>
      </c>
      <c r="AH131" s="161">
        <v>0</v>
      </c>
      <c r="AI131" s="155">
        <v>0</v>
      </c>
    </row>
    <row r="132" ht="16.5" spans="1:35">
      <c r="A132" s="187" t="s">
        <v>251</v>
      </c>
      <c r="B132" s="155">
        <v>5</v>
      </c>
      <c r="C132" s="161">
        <f t="shared" si="9"/>
        <v>129</v>
      </c>
      <c r="D132" s="155"/>
      <c r="E132" s="155">
        <v>50000</v>
      </c>
      <c r="F132" s="155">
        <v>0</v>
      </c>
      <c r="G132" s="155">
        <v>0</v>
      </c>
      <c r="H132" s="155">
        <v>0</v>
      </c>
      <c r="I132" s="155">
        <v>0</v>
      </c>
      <c r="J132" s="155">
        <v>0</v>
      </c>
      <c r="K132" s="155">
        <v>0</v>
      </c>
      <c r="L132" s="155"/>
      <c r="M132" s="161">
        <f t="shared" si="7"/>
        <v>1390</v>
      </c>
      <c r="N132" s="161">
        <f t="shared" si="8"/>
        <v>8</v>
      </c>
      <c r="O132" s="161">
        <v>0</v>
      </c>
      <c r="P132" s="155"/>
      <c r="Q132" s="155">
        <v>0</v>
      </c>
      <c r="R132" s="155">
        <v>800</v>
      </c>
      <c r="S132" s="161">
        <f t="shared" ref="S132:S183" si="10">0</f>
        <v>0</v>
      </c>
      <c r="T132" s="161">
        <f t="shared" ref="T132:T183" si="11">0</f>
        <v>0</v>
      </c>
      <c r="U132" s="155">
        <v>0</v>
      </c>
      <c r="V132" s="161">
        <v>0</v>
      </c>
      <c r="W132" s="161">
        <v>0</v>
      </c>
      <c r="X132" s="155"/>
      <c r="Y132" s="155">
        <v>0</v>
      </c>
      <c r="Z132" s="155">
        <v>0</v>
      </c>
      <c r="AA132" s="155">
        <v>0</v>
      </c>
      <c r="AB132" s="155">
        <v>0</v>
      </c>
      <c r="AC132" s="155">
        <v>0</v>
      </c>
      <c r="AD132" s="155">
        <v>0</v>
      </c>
      <c r="AE132" s="155">
        <v>0</v>
      </c>
      <c r="AF132" s="155">
        <v>0</v>
      </c>
      <c r="AG132" s="155">
        <v>0</v>
      </c>
      <c r="AH132" s="161">
        <v>0</v>
      </c>
      <c r="AI132" s="155">
        <v>0</v>
      </c>
    </row>
    <row r="133" ht="16.5" spans="1:35">
      <c r="A133" s="187" t="s">
        <v>252</v>
      </c>
      <c r="B133" s="155">
        <v>5</v>
      </c>
      <c r="C133" s="161">
        <f t="shared" si="9"/>
        <v>130</v>
      </c>
      <c r="D133" s="155"/>
      <c r="E133" s="155">
        <v>50000</v>
      </c>
      <c r="F133" s="155">
        <v>0</v>
      </c>
      <c r="G133" s="155">
        <v>0</v>
      </c>
      <c r="H133" s="155">
        <v>0</v>
      </c>
      <c r="I133" s="155">
        <v>0</v>
      </c>
      <c r="J133" s="155">
        <v>0</v>
      </c>
      <c r="K133" s="155">
        <v>0</v>
      </c>
      <c r="L133" s="155"/>
      <c r="M133" s="161">
        <f t="shared" ref="M133:M183" si="12">150+(B133-1)*150+(C133-1)*5</f>
        <v>1395</v>
      </c>
      <c r="N133" s="161">
        <f t="shared" ref="N133:N183" si="13">ROUND((B133-1)*2,0)</f>
        <v>8</v>
      </c>
      <c r="O133" s="161">
        <v>0</v>
      </c>
      <c r="P133" s="155"/>
      <c r="Q133" s="155">
        <v>0</v>
      </c>
      <c r="R133" s="155">
        <v>800</v>
      </c>
      <c r="S133" s="161">
        <f t="shared" si="10"/>
        <v>0</v>
      </c>
      <c r="T133" s="161">
        <f t="shared" si="11"/>
        <v>0</v>
      </c>
      <c r="U133" s="155">
        <v>0</v>
      </c>
      <c r="V133" s="161">
        <v>0</v>
      </c>
      <c r="W133" s="161">
        <v>0</v>
      </c>
      <c r="X133" s="155"/>
      <c r="Y133" s="155">
        <v>0</v>
      </c>
      <c r="Z133" s="155">
        <v>0</v>
      </c>
      <c r="AA133" s="155">
        <v>0</v>
      </c>
      <c r="AB133" s="155">
        <v>0</v>
      </c>
      <c r="AC133" s="155">
        <v>0</v>
      </c>
      <c r="AD133" s="155">
        <v>0</v>
      </c>
      <c r="AE133" s="155">
        <v>0</v>
      </c>
      <c r="AF133" s="155">
        <v>0</v>
      </c>
      <c r="AG133" s="155">
        <v>0</v>
      </c>
      <c r="AH133" s="161">
        <v>0</v>
      </c>
      <c r="AI133" s="155">
        <v>0</v>
      </c>
    </row>
    <row r="134" ht="16.5" spans="1:35">
      <c r="A134" s="187" t="s">
        <v>253</v>
      </c>
      <c r="B134" s="155">
        <v>5</v>
      </c>
      <c r="C134" s="161">
        <f t="shared" ref="C134:C183" si="14">C133+1</f>
        <v>131</v>
      </c>
      <c r="D134" s="155"/>
      <c r="E134" s="155">
        <v>50000</v>
      </c>
      <c r="F134" s="155">
        <v>0</v>
      </c>
      <c r="G134" s="155">
        <v>0</v>
      </c>
      <c r="H134" s="155">
        <v>0</v>
      </c>
      <c r="I134" s="155">
        <v>0</v>
      </c>
      <c r="J134" s="155">
        <v>0</v>
      </c>
      <c r="K134" s="155">
        <v>0</v>
      </c>
      <c r="L134" s="155"/>
      <c r="M134" s="161">
        <f t="shared" si="12"/>
        <v>1400</v>
      </c>
      <c r="N134" s="161">
        <f t="shared" si="13"/>
        <v>8</v>
      </c>
      <c r="O134" s="161">
        <v>0</v>
      </c>
      <c r="P134" s="155"/>
      <c r="Q134" s="155">
        <v>0</v>
      </c>
      <c r="R134" s="155">
        <v>800</v>
      </c>
      <c r="S134" s="161">
        <f t="shared" si="10"/>
        <v>0</v>
      </c>
      <c r="T134" s="161">
        <f t="shared" si="11"/>
        <v>0</v>
      </c>
      <c r="U134" s="155">
        <v>0</v>
      </c>
      <c r="V134" s="161">
        <v>0</v>
      </c>
      <c r="W134" s="161">
        <v>0</v>
      </c>
      <c r="X134" s="155"/>
      <c r="Y134" s="155">
        <v>0</v>
      </c>
      <c r="Z134" s="155">
        <v>0</v>
      </c>
      <c r="AA134" s="155">
        <v>0</v>
      </c>
      <c r="AB134" s="155">
        <v>0</v>
      </c>
      <c r="AC134" s="155">
        <v>0</v>
      </c>
      <c r="AD134" s="155">
        <v>0</v>
      </c>
      <c r="AE134" s="155">
        <v>0</v>
      </c>
      <c r="AF134" s="155">
        <v>0</v>
      </c>
      <c r="AG134" s="155">
        <v>0</v>
      </c>
      <c r="AH134" s="161">
        <v>0</v>
      </c>
      <c r="AI134" s="155">
        <v>0</v>
      </c>
    </row>
    <row r="135" ht="16.5" spans="1:35">
      <c r="A135" s="187" t="s">
        <v>254</v>
      </c>
      <c r="B135" s="155">
        <v>5</v>
      </c>
      <c r="C135" s="161">
        <f t="shared" si="14"/>
        <v>132</v>
      </c>
      <c r="D135" s="155"/>
      <c r="E135" s="155">
        <v>50000</v>
      </c>
      <c r="F135" s="155">
        <v>0</v>
      </c>
      <c r="G135" s="155">
        <v>0</v>
      </c>
      <c r="H135" s="155">
        <v>0</v>
      </c>
      <c r="I135" s="155">
        <v>0</v>
      </c>
      <c r="J135" s="155">
        <v>0</v>
      </c>
      <c r="K135" s="155">
        <v>0</v>
      </c>
      <c r="L135" s="155"/>
      <c r="M135" s="161">
        <f t="shared" si="12"/>
        <v>1405</v>
      </c>
      <c r="N135" s="161">
        <f t="shared" si="13"/>
        <v>8</v>
      </c>
      <c r="O135" s="161">
        <v>0</v>
      </c>
      <c r="P135" s="155"/>
      <c r="Q135" s="155">
        <v>0</v>
      </c>
      <c r="R135" s="155">
        <v>800</v>
      </c>
      <c r="S135" s="161">
        <f t="shared" si="10"/>
        <v>0</v>
      </c>
      <c r="T135" s="161">
        <f t="shared" si="11"/>
        <v>0</v>
      </c>
      <c r="U135" s="155">
        <v>0</v>
      </c>
      <c r="V135" s="161">
        <v>0</v>
      </c>
      <c r="W135" s="161">
        <v>0</v>
      </c>
      <c r="X135" s="155"/>
      <c r="Y135" s="155">
        <v>0</v>
      </c>
      <c r="Z135" s="155">
        <v>0</v>
      </c>
      <c r="AA135" s="155">
        <v>0</v>
      </c>
      <c r="AB135" s="155">
        <v>0</v>
      </c>
      <c r="AC135" s="155">
        <v>0</v>
      </c>
      <c r="AD135" s="155">
        <v>0</v>
      </c>
      <c r="AE135" s="155">
        <v>0</v>
      </c>
      <c r="AF135" s="155">
        <v>0</v>
      </c>
      <c r="AG135" s="155">
        <v>0</v>
      </c>
      <c r="AH135" s="161">
        <v>0</v>
      </c>
      <c r="AI135" s="155">
        <v>0</v>
      </c>
    </row>
    <row r="136" ht="16.5" spans="1:35">
      <c r="A136" s="187" t="s">
        <v>255</v>
      </c>
      <c r="B136" s="155">
        <v>5</v>
      </c>
      <c r="C136" s="161">
        <f t="shared" si="14"/>
        <v>133</v>
      </c>
      <c r="D136" s="155"/>
      <c r="E136" s="155">
        <v>50000</v>
      </c>
      <c r="F136" s="155">
        <v>0</v>
      </c>
      <c r="G136" s="155">
        <v>0</v>
      </c>
      <c r="H136" s="155">
        <v>0</v>
      </c>
      <c r="I136" s="155">
        <v>0</v>
      </c>
      <c r="J136" s="155">
        <v>0</v>
      </c>
      <c r="K136" s="155">
        <v>0</v>
      </c>
      <c r="L136" s="155"/>
      <c r="M136" s="161">
        <f t="shared" si="12"/>
        <v>1410</v>
      </c>
      <c r="N136" s="161">
        <f t="shared" si="13"/>
        <v>8</v>
      </c>
      <c r="O136" s="161">
        <v>0</v>
      </c>
      <c r="P136" s="155"/>
      <c r="Q136" s="155">
        <v>0</v>
      </c>
      <c r="R136" s="155">
        <v>800</v>
      </c>
      <c r="S136" s="161">
        <f t="shared" si="10"/>
        <v>0</v>
      </c>
      <c r="T136" s="161">
        <f t="shared" si="11"/>
        <v>0</v>
      </c>
      <c r="U136" s="155">
        <v>0</v>
      </c>
      <c r="V136" s="161">
        <v>0</v>
      </c>
      <c r="W136" s="161">
        <v>0</v>
      </c>
      <c r="X136" s="155"/>
      <c r="Y136" s="155">
        <v>0</v>
      </c>
      <c r="Z136" s="155">
        <v>0</v>
      </c>
      <c r="AA136" s="155">
        <v>0</v>
      </c>
      <c r="AB136" s="155">
        <v>0</v>
      </c>
      <c r="AC136" s="155">
        <v>0</v>
      </c>
      <c r="AD136" s="155">
        <v>0</v>
      </c>
      <c r="AE136" s="155">
        <v>0</v>
      </c>
      <c r="AF136" s="155">
        <v>0</v>
      </c>
      <c r="AG136" s="155">
        <v>0</v>
      </c>
      <c r="AH136" s="161">
        <v>0</v>
      </c>
      <c r="AI136" s="155">
        <v>0</v>
      </c>
    </row>
    <row r="137" ht="16.5" spans="1:35">
      <c r="A137" s="187" t="s">
        <v>256</v>
      </c>
      <c r="B137" s="155">
        <v>5</v>
      </c>
      <c r="C137" s="161">
        <f t="shared" si="14"/>
        <v>134</v>
      </c>
      <c r="D137" s="155"/>
      <c r="E137" s="155">
        <v>50000</v>
      </c>
      <c r="F137" s="155">
        <v>0</v>
      </c>
      <c r="G137" s="155">
        <v>0</v>
      </c>
      <c r="H137" s="155">
        <v>0</v>
      </c>
      <c r="I137" s="155">
        <v>0</v>
      </c>
      <c r="J137" s="155">
        <v>0</v>
      </c>
      <c r="K137" s="155">
        <v>0</v>
      </c>
      <c r="L137" s="155"/>
      <c r="M137" s="161">
        <f t="shared" si="12"/>
        <v>1415</v>
      </c>
      <c r="N137" s="161">
        <f t="shared" si="13"/>
        <v>8</v>
      </c>
      <c r="O137" s="161">
        <v>0</v>
      </c>
      <c r="P137" s="155"/>
      <c r="Q137" s="155">
        <v>0</v>
      </c>
      <c r="R137" s="155">
        <v>800</v>
      </c>
      <c r="S137" s="161">
        <f t="shared" si="10"/>
        <v>0</v>
      </c>
      <c r="T137" s="161">
        <f t="shared" si="11"/>
        <v>0</v>
      </c>
      <c r="U137" s="155">
        <v>0</v>
      </c>
      <c r="V137" s="161">
        <v>0</v>
      </c>
      <c r="W137" s="161">
        <v>0</v>
      </c>
      <c r="X137" s="155"/>
      <c r="Y137" s="155">
        <v>0</v>
      </c>
      <c r="Z137" s="155">
        <v>0</v>
      </c>
      <c r="AA137" s="155">
        <v>0</v>
      </c>
      <c r="AB137" s="155">
        <v>0</v>
      </c>
      <c r="AC137" s="155">
        <v>0</v>
      </c>
      <c r="AD137" s="155">
        <v>0</v>
      </c>
      <c r="AE137" s="155">
        <v>0</v>
      </c>
      <c r="AF137" s="155">
        <v>0</v>
      </c>
      <c r="AG137" s="155">
        <v>0</v>
      </c>
      <c r="AH137" s="161">
        <v>0</v>
      </c>
      <c r="AI137" s="155">
        <v>0</v>
      </c>
    </row>
    <row r="138" ht="16.5" spans="1:35">
      <c r="A138" s="187" t="s">
        <v>257</v>
      </c>
      <c r="B138" s="155">
        <v>5</v>
      </c>
      <c r="C138" s="161">
        <f t="shared" si="14"/>
        <v>135</v>
      </c>
      <c r="D138" s="155"/>
      <c r="E138" s="155">
        <v>50000</v>
      </c>
      <c r="F138" s="155">
        <v>0</v>
      </c>
      <c r="G138" s="155">
        <v>0</v>
      </c>
      <c r="H138" s="155">
        <v>0</v>
      </c>
      <c r="I138" s="155">
        <v>0</v>
      </c>
      <c r="J138" s="155">
        <v>0</v>
      </c>
      <c r="K138" s="155">
        <v>0</v>
      </c>
      <c r="L138" s="155"/>
      <c r="M138" s="161">
        <f t="shared" si="12"/>
        <v>1420</v>
      </c>
      <c r="N138" s="161">
        <f t="shared" si="13"/>
        <v>8</v>
      </c>
      <c r="O138" s="161">
        <v>0</v>
      </c>
      <c r="P138" s="155"/>
      <c r="Q138" s="155">
        <v>0</v>
      </c>
      <c r="R138" s="155">
        <v>800</v>
      </c>
      <c r="S138" s="161">
        <f t="shared" si="10"/>
        <v>0</v>
      </c>
      <c r="T138" s="161">
        <f t="shared" si="11"/>
        <v>0</v>
      </c>
      <c r="U138" s="155">
        <v>0</v>
      </c>
      <c r="V138" s="161">
        <v>0</v>
      </c>
      <c r="W138" s="161">
        <v>0</v>
      </c>
      <c r="X138" s="155"/>
      <c r="Y138" s="155">
        <v>0</v>
      </c>
      <c r="Z138" s="155">
        <v>0</v>
      </c>
      <c r="AA138" s="155">
        <v>0</v>
      </c>
      <c r="AB138" s="155">
        <v>0</v>
      </c>
      <c r="AC138" s="155">
        <v>0</v>
      </c>
      <c r="AD138" s="155">
        <v>0</v>
      </c>
      <c r="AE138" s="155">
        <v>0</v>
      </c>
      <c r="AF138" s="155">
        <v>0</v>
      </c>
      <c r="AG138" s="155">
        <v>0</v>
      </c>
      <c r="AH138" s="161">
        <v>0</v>
      </c>
      <c r="AI138" s="155">
        <v>0</v>
      </c>
    </row>
    <row r="139" ht="16.5" spans="1:35">
      <c r="A139" s="187" t="s">
        <v>258</v>
      </c>
      <c r="B139" s="155">
        <v>5</v>
      </c>
      <c r="C139" s="161">
        <f t="shared" si="14"/>
        <v>136</v>
      </c>
      <c r="D139" s="155"/>
      <c r="E139" s="155">
        <v>50000</v>
      </c>
      <c r="F139" s="155">
        <v>0</v>
      </c>
      <c r="G139" s="155">
        <v>0</v>
      </c>
      <c r="H139" s="155">
        <v>0</v>
      </c>
      <c r="I139" s="155">
        <v>0</v>
      </c>
      <c r="J139" s="155">
        <v>0</v>
      </c>
      <c r="K139" s="155">
        <v>0</v>
      </c>
      <c r="L139" s="155"/>
      <c r="M139" s="161">
        <f t="shared" si="12"/>
        <v>1425</v>
      </c>
      <c r="N139" s="161">
        <f t="shared" si="13"/>
        <v>8</v>
      </c>
      <c r="O139" s="161">
        <v>0</v>
      </c>
      <c r="P139" s="155"/>
      <c r="Q139" s="155">
        <v>0</v>
      </c>
      <c r="R139" s="155">
        <v>800</v>
      </c>
      <c r="S139" s="161">
        <f t="shared" si="10"/>
        <v>0</v>
      </c>
      <c r="T139" s="161">
        <f t="shared" si="11"/>
        <v>0</v>
      </c>
      <c r="U139" s="155">
        <v>0</v>
      </c>
      <c r="V139" s="161">
        <v>0</v>
      </c>
      <c r="W139" s="161">
        <v>0</v>
      </c>
      <c r="X139" s="155"/>
      <c r="Y139" s="155">
        <v>0</v>
      </c>
      <c r="Z139" s="155">
        <v>0</v>
      </c>
      <c r="AA139" s="155">
        <v>0</v>
      </c>
      <c r="AB139" s="155">
        <v>0</v>
      </c>
      <c r="AC139" s="155">
        <v>0</v>
      </c>
      <c r="AD139" s="155">
        <v>0</v>
      </c>
      <c r="AE139" s="155">
        <v>0</v>
      </c>
      <c r="AF139" s="155">
        <v>0</v>
      </c>
      <c r="AG139" s="155">
        <v>0</v>
      </c>
      <c r="AH139" s="161">
        <v>0</v>
      </c>
      <c r="AI139" s="155">
        <v>0</v>
      </c>
    </row>
    <row r="140" ht="16.5" spans="1:35">
      <c r="A140" s="187" t="s">
        <v>259</v>
      </c>
      <c r="B140" s="155">
        <v>5</v>
      </c>
      <c r="C140" s="161">
        <f t="shared" si="14"/>
        <v>137</v>
      </c>
      <c r="D140" s="155"/>
      <c r="E140" s="155">
        <v>50000</v>
      </c>
      <c r="F140" s="155">
        <v>0</v>
      </c>
      <c r="G140" s="155">
        <v>0</v>
      </c>
      <c r="H140" s="155">
        <v>0</v>
      </c>
      <c r="I140" s="155">
        <v>0</v>
      </c>
      <c r="J140" s="155">
        <v>0</v>
      </c>
      <c r="K140" s="155">
        <v>0</v>
      </c>
      <c r="L140" s="155"/>
      <c r="M140" s="161">
        <f t="shared" si="12"/>
        <v>1430</v>
      </c>
      <c r="N140" s="161">
        <f t="shared" si="13"/>
        <v>8</v>
      </c>
      <c r="O140" s="161">
        <v>0</v>
      </c>
      <c r="P140" s="155"/>
      <c r="Q140" s="155">
        <v>0</v>
      </c>
      <c r="R140" s="155">
        <v>800</v>
      </c>
      <c r="S140" s="161">
        <f t="shared" si="10"/>
        <v>0</v>
      </c>
      <c r="T140" s="161">
        <f t="shared" si="11"/>
        <v>0</v>
      </c>
      <c r="U140" s="155">
        <v>0</v>
      </c>
      <c r="V140" s="161">
        <v>0</v>
      </c>
      <c r="W140" s="161">
        <v>0</v>
      </c>
      <c r="X140" s="155"/>
      <c r="Y140" s="155">
        <v>0</v>
      </c>
      <c r="Z140" s="155">
        <v>0</v>
      </c>
      <c r="AA140" s="155">
        <v>0</v>
      </c>
      <c r="AB140" s="155">
        <v>0</v>
      </c>
      <c r="AC140" s="155">
        <v>0</v>
      </c>
      <c r="AD140" s="155">
        <v>0</v>
      </c>
      <c r="AE140" s="155">
        <v>0</v>
      </c>
      <c r="AF140" s="155">
        <v>0</v>
      </c>
      <c r="AG140" s="155">
        <v>0</v>
      </c>
      <c r="AH140" s="161">
        <v>0</v>
      </c>
      <c r="AI140" s="155">
        <v>0</v>
      </c>
    </row>
    <row r="141" ht="16.5" spans="1:35">
      <c r="A141" s="187" t="s">
        <v>260</v>
      </c>
      <c r="B141" s="155">
        <v>5</v>
      </c>
      <c r="C141" s="161">
        <f t="shared" si="14"/>
        <v>138</v>
      </c>
      <c r="D141" s="155"/>
      <c r="E141" s="155">
        <v>50000</v>
      </c>
      <c r="F141" s="155">
        <v>0</v>
      </c>
      <c r="G141" s="155">
        <v>0</v>
      </c>
      <c r="H141" s="155">
        <v>0</v>
      </c>
      <c r="I141" s="155">
        <v>0</v>
      </c>
      <c r="J141" s="155">
        <v>0</v>
      </c>
      <c r="K141" s="155">
        <v>0</v>
      </c>
      <c r="L141" s="155"/>
      <c r="M141" s="161">
        <f t="shared" si="12"/>
        <v>1435</v>
      </c>
      <c r="N141" s="161">
        <f t="shared" si="13"/>
        <v>8</v>
      </c>
      <c r="O141" s="161">
        <v>0</v>
      </c>
      <c r="P141" s="155"/>
      <c r="Q141" s="155">
        <v>0</v>
      </c>
      <c r="R141" s="155">
        <v>800</v>
      </c>
      <c r="S141" s="161">
        <f t="shared" si="10"/>
        <v>0</v>
      </c>
      <c r="T141" s="161">
        <f t="shared" si="11"/>
        <v>0</v>
      </c>
      <c r="U141" s="155">
        <v>0</v>
      </c>
      <c r="V141" s="161">
        <v>0</v>
      </c>
      <c r="W141" s="161">
        <v>0</v>
      </c>
      <c r="X141" s="155"/>
      <c r="Y141" s="155">
        <v>0</v>
      </c>
      <c r="Z141" s="155">
        <v>0</v>
      </c>
      <c r="AA141" s="155">
        <v>0</v>
      </c>
      <c r="AB141" s="155">
        <v>0</v>
      </c>
      <c r="AC141" s="155">
        <v>0</v>
      </c>
      <c r="AD141" s="155">
        <v>0</v>
      </c>
      <c r="AE141" s="155">
        <v>0</v>
      </c>
      <c r="AF141" s="155">
        <v>0</v>
      </c>
      <c r="AG141" s="155">
        <v>0</v>
      </c>
      <c r="AH141" s="161">
        <v>0</v>
      </c>
      <c r="AI141" s="155">
        <v>0</v>
      </c>
    </row>
    <row r="142" ht="16.5" spans="1:35">
      <c r="A142" s="187" t="s">
        <v>261</v>
      </c>
      <c r="B142" s="155">
        <v>5</v>
      </c>
      <c r="C142" s="161">
        <f t="shared" si="14"/>
        <v>139</v>
      </c>
      <c r="D142" s="155"/>
      <c r="E142" s="155">
        <v>50000</v>
      </c>
      <c r="F142" s="155">
        <v>0</v>
      </c>
      <c r="G142" s="155">
        <v>0</v>
      </c>
      <c r="H142" s="155">
        <v>0</v>
      </c>
      <c r="I142" s="155">
        <v>0</v>
      </c>
      <c r="J142" s="155">
        <v>0</v>
      </c>
      <c r="K142" s="155">
        <v>0</v>
      </c>
      <c r="L142" s="155"/>
      <c r="M142" s="161">
        <f t="shared" si="12"/>
        <v>1440</v>
      </c>
      <c r="N142" s="161">
        <f t="shared" si="13"/>
        <v>8</v>
      </c>
      <c r="O142" s="161">
        <v>0</v>
      </c>
      <c r="P142" s="155"/>
      <c r="Q142" s="155">
        <v>0</v>
      </c>
      <c r="R142" s="155">
        <v>800</v>
      </c>
      <c r="S142" s="161">
        <f t="shared" si="10"/>
        <v>0</v>
      </c>
      <c r="T142" s="161">
        <f t="shared" si="11"/>
        <v>0</v>
      </c>
      <c r="U142" s="155">
        <v>0</v>
      </c>
      <c r="V142" s="161">
        <v>0</v>
      </c>
      <c r="W142" s="161">
        <v>0</v>
      </c>
      <c r="X142" s="155"/>
      <c r="Y142" s="155">
        <v>0</v>
      </c>
      <c r="Z142" s="155">
        <v>0</v>
      </c>
      <c r="AA142" s="155">
        <v>0</v>
      </c>
      <c r="AB142" s="155">
        <v>0</v>
      </c>
      <c r="AC142" s="155">
        <v>0</v>
      </c>
      <c r="AD142" s="155">
        <v>0</v>
      </c>
      <c r="AE142" s="155">
        <v>0</v>
      </c>
      <c r="AF142" s="155">
        <v>0</v>
      </c>
      <c r="AG142" s="155">
        <v>0</v>
      </c>
      <c r="AH142" s="161">
        <v>0</v>
      </c>
      <c r="AI142" s="155">
        <v>0</v>
      </c>
    </row>
    <row r="143" ht="16.5" spans="1:35">
      <c r="A143" s="187" t="s">
        <v>262</v>
      </c>
      <c r="B143" s="155">
        <v>5</v>
      </c>
      <c r="C143" s="161">
        <f t="shared" si="14"/>
        <v>140</v>
      </c>
      <c r="D143" s="155"/>
      <c r="E143" s="155">
        <v>50000</v>
      </c>
      <c r="F143" s="155">
        <v>0</v>
      </c>
      <c r="G143" s="155">
        <v>0</v>
      </c>
      <c r="H143" s="155">
        <v>0</v>
      </c>
      <c r="I143" s="155">
        <v>0</v>
      </c>
      <c r="J143" s="155">
        <v>0</v>
      </c>
      <c r="K143" s="155">
        <v>0</v>
      </c>
      <c r="L143" s="155"/>
      <c r="M143" s="161">
        <f t="shared" si="12"/>
        <v>1445</v>
      </c>
      <c r="N143" s="161">
        <f t="shared" si="13"/>
        <v>8</v>
      </c>
      <c r="O143" s="161">
        <v>0</v>
      </c>
      <c r="P143" s="155"/>
      <c r="Q143" s="155">
        <v>0</v>
      </c>
      <c r="R143" s="155">
        <v>800</v>
      </c>
      <c r="S143" s="161">
        <f t="shared" si="10"/>
        <v>0</v>
      </c>
      <c r="T143" s="161">
        <f t="shared" si="11"/>
        <v>0</v>
      </c>
      <c r="U143" s="155">
        <v>0</v>
      </c>
      <c r="V143" s="161">
        <v>0</v>
      </c>
      <c r="W143" s="161">
        <v>0</v>
      </c>
      <c r="X143" s="155"/>
      <c r="Y143" s="155">
        <v>0</v>
      </c>
      <c r="Z143" s="155">
        <v>0</v>
      </c>
      <c r="AA143" s="155">
        <v>0</v>
      </c>
      <c r="AB143" s="155">
        <v>0</v>
      </c>
      <c r="AC143" s="155">
        <v>0</v>
      </c>
      <c r="AD143" s="155">
        <v>0</v>
      </c>
      <c r="AE143" s="155">
        <v>0</v>
      </c>
      <c r="AF143" s="155">
        <v>0</v>
      </c>
      <c r="AG143" s="155">
        <v>0</v>
      </c>
      <c r="AH143" s="161">
        <v>0</v>
      </c>
      <c r="AI143" s="155">
        <v>0</v>
      </c>
    </row>
    <row r="144" ht="16.5" spans="1:35">
      <c r="A144" s="187" t="s">
        <v>263</v>
      </c>
      <c r="B144" s="155">
        <v>5</v>
      </c>
      <c r="C144" s="161">
        <f t="shared" si="14"/>
        <v>141</v>
      </c>
      <c r="D144" s="155"/>
      <c r="E144" s="155">
        <v>50000</v>
      </c>
      <c r="F144" s="155">
        <v>0</v>
      </c>
      <c r="G144" s="155">
        <v>0</v>
      </c>
      <c r="H144" s="155">
        <v>0</v>
      </c>
      <c r="I144" s="155">
        <v>0</v>
      </c>
      <c r="J144" s="155">
        <v>0</v>
      </c>
      <c r="K144" s="155">
        <v>0</v>
      </c>
      <c r="L144" s="155"/>
      <c r="M144" s="161">
        <f t="shared" si="12"/>
        <v>1450</v>
      </c>
      <c r="N144" s="161">
        <f t="shared" si="13"/>
        <v>8</v>
      </c>
      <c r="O144" s="161">
        <v>0</v>
      </c>
      <c r="P144" s="155"/>
      <c r="Q144" s="155">
        <v>0</v>
      </c>
      <c r="R144" s="155">
        <v>800</v>
      </c>
      <c r="S144" s="161">
        <f t="shared" si="10"/>
        <v>0</v>
      </c>
      <c r="T144" s="161">
        <f t="shared" si="11"/>
        <v>0</v>
      </c>
      <c r="U144" s="155">
        <v>0</v>
      </c>
      <c r="V144" s="161">
        <v>0</v>
      </c>
      <c r="W144" s="161">
        <v>0</v>
      </c>
      <c r="X144" s="155"/>
      <c r="Y144" s="155">
        <v>0</v>
      </c>
      <c r="Z144" s="155">
        <v>0</v>
      </c>
      <c r="AA144" s="155">
        <v>0</v>
      </c>
      <c r="AB144" s="155">
        <v>0</v>
      </c>
      <c r="AC144" s="155">
        <v>0</v>
      </c>
      <c r="AD144" s="155">
        <v>0</v>
      </c>
      <c r="AE144" s="155">
        <v>0</v>
      </c>
      <c r="AF144" s="155">
        <v>0</v>
      </c>
      <c r="AG144" s="155">
        <v>0</v>
      </c>
      <c r="AH144" s="161">
        <v>0</v>
      </c>
      <c r="AI144" s="155">
        <v>0</v>
      </c>
    </row>
    <row r="145" ht="16.5" spans="1:35">
      <c r="A145" s="187" t="s">
        <v>264</v>
      </c>
      <c r="B145" s="155">
        <v>5</v>
      </c>
      <c r="C145" s="161">
        <f t="shared" si="14"/>
        <v>142</v>
      </c>
      <c r="D145" s="155"/>
      <c r="E145" s="155">
        <v>50000</v>
      </c>
      <c r="F145" s="155">
        <v>0</v>
      </c>
      <c r="G145" s="155">
        <v>0</v>
      </c>
      <c r="H145" s="155">
        <v>0</v>
      </c>
      <c r="I145" s="155">
        <v>0</v>
      </c>
      <c r="J145" s="155">
        <v>0</v>
      </c>
      <c r="K145" s="155">
        <v>0</v>
      </c>
      <c r="L145" s="155"/>
      <c r="M145" s="161">
        <f t="shared" si="12"/>
        <v>1455</v>
      </c>
      <c r="N145" s="161">
        <f t="shared" si="13"/>
        <v>8</v>
      </c>
      <c r="O145" s="161">
        <v>0</v>
      </c>
      <c r="P145" s="155"/>
      <c r="Q145" s="155">
        <v>0</v>
      </c>
      <c r="R145" s="155">
        <v>800</v>
      </c>
      <c r="S145" s="161">
        <f t="shared" si="10"/>
        <v>0</v>
      </c>
      <c r="T145" s="161">
        <f t="shared" si="11"/>
        <v>0</v>
      </c>
      <c r="U145" s="155">
        <v>0</v>
      </c>
      <c r="V145" s="161">
        <v>0</v>
      </c>
      <c r="W145" s="161">
        <v>0</v>
      </c>
      <c r="X145" s="155"/>
      <c r="Y145" s="155">
        <v>0</v>
      </c>
      <c r="Z145" s="155">
        <v>0</v>
      </c>
      <c r="AA145" s="155">
        <v>0</v>
      </c>
      <c r="AB145" s="155">
        <v>0</v>
      </c>
      <c r="AC145" s="155">
        <v>0</v>
      </c>
      <c r="AD145" s="155">
        <v>0</v>
      </c>
      <c r="AE145" s="155">
        <v>0</v>
      </c>
      <c r="AF145" s="155">
        <v>0</v>
      </c>
      <c r="AG145" s="155">
        <v>0</v>
      </c>
      <c r="AH145" s="161">
        <v>0</v>
      </c>
      <c r="AI145" s="155">
        <v>0</v>
      </c>
    </row>
    <row r="146" ht="16.5" spans="1:35">
      <c r="A146" s="187" t="s">
        <v>265</v>
      </c>
      <c r="B146" s="155">
        <v>5</v>
      </c>
      <c r="C146" s="161">
        <f t="shared" si="14"/>
        <v>143</v>
      </c>
      <c r="D146" s="155"/>
      <c r="E146" s="155">
        <v>50000</v>
      </c>
      <c r="F146" s="155">
        <v>0</v>
      </c>
      <c r="G146" s="155">
        <v>0</v>
      </c>
      <c r="H146" s="155">
        <v>0</v>
      </c>
      <c r="I146" s="155">
        <v>0</v>
      </c>
      <c r="J146" s="155">
        <v>0</v>
      </c>
      <c r="K146" s="155">
        <v>0</v>
      </c>
      <c r="L146" s="155"/>
      <c r="M146" s="161">
        <f t="shared" si="12"/>
        <v>1460</v>
      </c>
      <c r="N146" s="161">
        <f t="shared" si="13"/>
        <v>8</v>
      </c>
      <c r="O146" s="161">
        <v>0</v>
      </c>
      <c r="P146" s="155"/>
      <c r="Q146" s="155">
        <v>0</v>
      </c>
      <c r="R146" s="155">
        <v>800</v>
      </c>
      <c r="S146" s="161">
        <f t="shared" si="10"/>
        <v>0</v>
      </c>
      <c r="T146" s="161">
        <f t="shared" si="11"/>
        <v>0</v>
      </c>
      <c r="U146" s="155">
        <v>0</v>
      </c>
      <c r="V146" s="161">
        <v>0</v>
      </c>
      <c r="W146" s="161">
        <v>0</v>
      </c>
      <c r="X146" s="155"/>
      <c r="Y146" s="155">
        <v>0</v>
      </c>
      <c r="Z146" s="155">
        <v>0</v>
      </c>
      <c r="AA146" s="155">
        <v>0</v>
      </c>
      <c r="AB146" s="155">
        <v>0</v>
      </c>
      <c r="AC146" s="155">
        <v>0</v>
      </c>
      <c r="AD146" s="155">
        <v>0</v>
      </c>
      <c r="AE146" s="155">
        <v>0</v>
      </c>
      <c r="AF146" s="155">
        <v>0</v>
      </c>
      <c r="AG146" s="155">
        <v>0</v>
      </c>
      <c r="AH146" s="161">
        <v>0</v>
      </c>
      <c r="AI146" s="155">
        <v>0</v>
      </c>
    </row>
    <row r="147" ht="16.5" spans="1:35">
      <c r="A147" s="187" t="s">
        <v>266</v>
      </c>
      <c r="B147" s="155">
        <v>5</v>
      </c>
      <c r="C147" s="161">
        <f t="shared" si="14"/>
        <v>144</v>
      </c>
      <c r="D147" s="155"/>
      <c r="E147" s="155">
        <v>50000</v>
      </c>
      <c r="F147" s="155">
        <v>0</v>
      </c>
      <c r="G147" s="155">
        <v>0</v>
      </c>
      <c r="H147" s="155">
        <v>0</v>
      </c>
      <c r="I147" s="155">
        <v>0</v>
      </c>
      <c r="J147" s="155">
        <v>0</v>
      </c>
      <c r="K147" s="155">
        <v>0</v>
      </c>
      <c r="L147" s="155"/>
      <c r="M147" s="161">
        <f t="shared" si="12"/>
        <v>1465</v>
      </c>
      <c r="N147" s="161">
        <f t="shared" si="13"/>
        <v>8</v>
      </c>
      <c r="O147" s="161">
        <v>0</v>
      </c>
      <c r="P147" s="155"/>
      <c r="Q147" s="155">
        <v>0</v>
      </c>
      <c r="R147" s="155">
        <v>800</v>
      </c>
      <c r="S147" s="161">
        <f t="shared" si="10"/>
        <v>0</v>
      </c>
      <c r="T147" s="161">
        <f t="shared" si="11"/>
        <v>0</v>
      </c>
      <c r="U147" s="155">
        <v>0</v>
      </c>
      <c r="V147" s="161">
        <v>0</v>
      </c>
      <c r="W147" s="161">
        <v>0</v>
      </c>
      <c r="X147" s="155"/>
      <c r="Y147" s="155">
        <v>0</v>
      </c>
      <c r="Z147" s="155">
        <v>0</v>
      </c>
      <c r="AA147" s="155">
        <v>0</v>
      </c>
      <c r="AB147" s="155">
        <v>0</v>
      </c>
      <c r="AC147" s="155">
        <v>0</v>
      </c>
      <c r="AD147" s="155">
        <v>0</v>
      </c>
      <c r="AE147" s="155">
        <v>0</v>
      </c>
      <c r="AF147" s="155">
        <v>0</v>
      </c>
      <c r="AG147" s="155">
        <v>0</v>
      </c>
      <c r="AH147" s="161">
        <v>0</v>
      </c>
      <c r="AI147" s="155">
        <v>0</v>
      </c>
    </row>
    <row r="148" ht="16.5" spans="1:35">
      <c r="A148" s="187" t="s">
        <v>267</v>
      </c>
      <c r="B148" s="155">
        <v>5</v>
      </c>
      <c r="C148" s="161">
        <f t="shared" si="14"/>
        <v>145</v>
      </c>
      <c r="D148" s="155"/>
      <c r="E148" s="155">
        <v>50000</v>
      </c>
      <c r="F148" s="155">
        <v>0</v>
      </c>
      <c r="G148" s="155">
        <v>0</v>
      </c>
      <c r="H148" s="155">
        <v>0</v>
      </c>
      <c r="I148" s="155">
        <v>0</v>
      </c>
      <c r="J148" s="155">
        <v>0</v>
      </c>
      <c r="K148" s="155">
        <v>0</v>
      </c>
      <c r="L148" s="155"/>
      <c r="M148" s="161">
        <f t="shared" si="12"/>
        <v>1470</v>
      </c>
      <c r="N148" s="161">
        <f t="shared" si="13"/>
        <v>8</v>
      </c>
      <c r="O148" s="161">
        <v>0</v>
      </c>
      <c r="P148" s="155"/>
      <c r="Q148" s="155">
        <v>0</v>
      </c>
      <c r="R148" s="155">
        <v>800</v>
      </c>
      <c r="S148" s="161">
        <f t="shared" si="10"/>
        <v>0</v>
      </c>
      <c r="T148" s="161">
        <f t="shared" si="11"/>
        <v>0</v>
      </c>
      <c r="U148" s="155">
        <v>0</v>
      </c>
      <c r="V148" s="161">
        <v>0</v>
      </c>
      <c r="W148" s="161">
        <v>0</v>
      </c>
      <c r="X148" s="155"/>
      <c r="Y148" s="155">
        <v>0</v>
      </c>
      <c r="Z148" s="155">
        <v>0</v>
      </c>
      <c r="AA148" s="155">
        <v>0</v>
      </c>
      <c r="AB148" s="155">
        <v>0</v>
      </c>
      <c r="AC148" s="155">
        <v>0</v>
      </c>
      <c r="AD148" s="155">
        <v>0</v>
      </c>
      <c r="AE148" s="155">
        <v>0</v>
      </c>
      <c r="AF148" s="155">
        <v>0</v>
      </c>
      <c r="AG148" s="155">
        <v>0</v>
      </c>
      <c r="AH148" s="161">
        <v>0</v>
      </c>
      <c r="AI148" s="155">
        <v>0</v>
      </c>
    </row>
    <row r="149" ht="16.5" spans="1:35">
      <c r="A149" s="187" t="s">
        <v>268</v>
      </c>
      <c r="B149" s="155">
        <v>5</v>
      </c>
      <c r="C149" s="161">
        <f t="shared" si="14"/>
        <v>146</v>
      </c>
      <c r="D149" s="155"/>
      <c r="E149" s="155">
        <v>50000</v>
      </c>
      <c r="F149" s="155">
        <v>0</v>
      </c>
      <c r="G149" s="155">
        <v>0</v>
      </c>
      <c r="H149" s="155">
        <v>0</v>
      </c>
      <c r="I149" s="155">
        <v>0</v>
      </c>
      <c r="J149" s="155">
        <v>0</v>
      </c>
      <c r="K149" s="155">
        <v>0</v>
      </c>
      <c r="L149" s="155"/>
      <c r="M149" s="161">
        <f t="shared" si="12"/>
        <v>1475</v>
      </c>
      <c r="N149" s="161">
        <f t="shared" si="13"/>
        <v>8</v>
      </c>
      <c r="O149" s="161">
        <v>0</v>
      </c>
      <c r="P149" s="155"/>
      <c r="Q149" s="155">
        <v>0</v>
      </c>
      <c r="R149" s="155">
        <v>800</v>
      </c>
      <c r="S149" s="161">
        <f t="shared" si="10"/>
        <v>0</v>
      </c>
      <c r="T149" s="161">
        <f t="shared" si="11"/>
        <v>0</v>
      </c>
      <c r="U149" s="155">
        <v>0</v>
      </c>
      <c r="V149" s="161">
        <v>0</v>
      </c>
      <c r="W149" s="161">
        <v>0</v>
      </c>
      <c r="X149" s="155"/>
      <c r="Y149" s="155">
        <v>0</v>
      </c>
      <c r="Z149" s="155">
        <v>0</v>
      </c>
      <c r="AA149" s="155">
        <v>0</v>
      </c>
      <c r="AB149" s="155">
        <v>0</v>
      </c>
      <c r="AC149" s="155">
        <v>0</v>
      </c>
      <c r="AD149" s="155">
        <v>0</v>
      </c>
      <c r="AE149" s="155">
        <v>0</v>
      </c>
      <c r="AF149" s="155">
        <v>0</v>
      </c>
      <c r="AG149" s="155">
        <v>0</v>
      </c>
      <c r="AH149" s="161">
        <v>0</v>
      </c>
      <c r="AI149" s="155">
        <v>0</v>
      </c>
    </row>
    <row r="150" ht="16.5" spans="1:35">
      <c r="A150" s="187" t="s">
        <v>269</v>
      </c>
      <c r="B150" s="155">
        <v>5</v>
      </c>
      <c r="C150" s="161">
        <f t="shared" si="14"/>
        <v>147</v>
      </c>
      <c r="D150" s="155"/>
      <c r="E150" s="155">
        <v>50000</v>
      </c>
      <c r="F150" s="155">
        <v>0</v>
      </c>
      <c r="G150" s="155">
        <v>0</v>
      </c>
      <c r="H150" s="155">
        <v>0</v>
      </c>
      <c r="I150" s="155">
        <v>0</v>
      </c>
      <c r="J150" s="155">
        <v>0</v>
      </c>
      <c r="K150" s="155">
        <v>0</v>
      </c>
      <c r="L150" s="155"/>
      <c r="M150" s="161">
        <f t="shared" si="12"/>
        <v>1480</v>
      </c>
      <c r="N150" s="161">
        <f t="shared" si="13"/>
        <v>8</v>
      </c>
      <c r="O150" s="161">
        <v>0</v>
      </c>
      <c r="P150" s="155"/>
      <c r="Q150" s="155">
        <v>0</v>
      </c>
      <c r="R150" s="155">
        <v>800</v>
      </c>
      <c r="S150" s="161">
        <f t="shared" si="10"/>
        <v>0</v>
      </c>
      <c r="T150" s="161">
        <f t="shared" si="11"/>
        <v>0</v>
      </c>
      <c r="U150" s="155">
        <v>0</v>
      </c>
      <c r="V150" s="161">
        <v>0</v>
      </c>
      <c r="W150" s="161">
        <v>0</v>
      </c>
      <c r="X150" s="155"/>
      <c r="Y150" s="155">
        <v>0</v>
      </c>
      <c r="Z150" s="155">
        <v>0</v>
      </c>
      <c r="AA150" s="155">
        <v>0</v>
      </c>
      <c r="AB150" s="155">
        <v>0</v>
      </c>
      <c r="AC150" s="155">
        <v>0</v>
      </c>
      <c r="AD150" s="155">
        <v>0</v>
      </c>
      <c r="AE150" s="155">
        <v>0</v>
      </c>
      <c r="AF150" s="155">
        <v>0</v>
      </c>
      <c r="AG150" s="155">
        <v>0</v>
      </c>
      <c r="AH150" s="161">
        <v>0</v>
      </c>
      <c r="AI150" s="155">
        <v>0</v>
      </c>
    </row>
    <row r="151" ht="16.5" spans="1:35">
      <c r="A151" s="187" t="s">
        <v>270</v>
      </c>
      <c r="B151" s="155">
        <v>5</v>
      </c>
      <c r="C151" s="161">
        <f t="shared" si="14"/>
        <v>148</v>
      </c>
      <c r="D151" s="155"/>
      <c r="E151" s="155">
        <v>50000</v>
      </c>
      <c r="F151" s="155">
        <v>0</v>
      </c>
      <c r="G151" s="155">
        <v>0</v>
      </c>
      <c r="H151" s="155">
        <v>0</v>
      </c>
      <c r="I151" s="155">
        <v>0</v>
      </c>
      <c r="J151" s="155">
        <v>0</v>
      </c>
      <c r="K151" s="155">
        <v>0</v>
      </c>
      <c r="L151" s="155"/>
      <c r="M151" s="161">
        <f t="shared" si="12"/>
        <v>1485</v>
      </c>
      <c r="N151" s="161">
        <f t="shared" si="13"/>
        <v>8</v>
      </c>
      <c r="O151" s="161">
        <v>0</v>
      </c>
      <c r="P151" s="155"/>
      <c r="Q151" s="155">
        <v>0</v>
      </c>
      <c r="R151" s="155">
        <v>800</v>
      </c>
      <c r="S151" s="161">
        <f t="shared" si="10"/>
        <v>0</v>
      </c>
      <c r="T151" s="161">
        <f t="shared" si="11"/>
        <v>0</v>
      </c>
      <c r="U151" s="155">
        <v>0</v>
      </c>
      <c r="V151" s="161">
        <v>0</v>
      </c>
      <c r="W151" s="161">
        <v>0</v>
      </c>
      <c r="X151" s="155"/>
      <c r="Y151" s="155">
        <v>0</v>
      </c>
      <c r="Z151" s="155">
        <v>0</v>
      </c>
      <c r="AA151" s="155">
        <v>0</v>
      </c>
      <c r="AB151" s="155">
        <v>0</v>
      </c>
      <c r="AC151" s="155">
        <v>0</v>
      </c>
      <c r="AD151" s="155">
        <v>0</v>
      </c>
      <c r="AE151" s="155">
        <v>0</v>
      </c>
      <c r="AF151" s="155">
        <v>0</v>
      </c>
      <c r="AG151" s="155">
        <v>0</v>
      </c>
      <c r="AH151" s="161">
        <v>0</v>
      </c>
      <c r="AI151" s="155">
        <v>0</v>
      </c>
    </row>
    <row r="152" ht="16.5" spans="1:35">
      <c r="A152" s="187" t="s">
        <v>271</v>
      </c>
      <c r="B152" s="155">
        <v>5</v>
      </c>
      <c r="C152" s="161">
        <f t="shared" si="14"/>
        <v>149</v>
      </c>
      <c r="D152" s="155"/>
      <c r="E152" s="155">
        <v>50000</v>
      </c>
      <c r="F152" s="155">
        <v>0</v>
      </c>
      <c r="G152" s="155">
        <v>0</v>
      </c>
      <c r="H152" s="155">
        <v>0</v>
      </c>
      <c r="I152" s="155">
        <v>0</v>
      </c>
      <c r="J152" s="155">
        <v>0</v>
      </c>
      <c r="K152" s="155">
        <v>0</v>
      </c>
      <c r="L152" s="155"/>
      <c r="M152" s="161">
        <f t="shared" si="12"/>
        <v>1490</v>
      </c>
      <c r="N152" s="161">
        <f t="shared" si="13"/>
        <v>8</v>
      </c>
      <c r="O152" s="161">
        <v>0</v>
      </c>
      <c r="P152" s="155"/>
      <c r="Q152" s="155">
        <v>0</v>
      </c>
      <c r="R152" s="155">
        <v>800</v>
      </c>
      <c r="S152" s="161">
        <f t="shared" si="10"/>
        <v>0</v>
      </c>
      <c r="T152" s="161">
        <f t="shared" si="11"/>
        <v>0</v>
      </c>
      <c r="U152" s="155">
        <v>0</v>
      </c>
      <c r="V152" s="161">
        <v>0</v>
      </c>
      <c r="W152" s="161">
        <v>0</v>
      </c>
      <c r="X152" s="155"/>
      <c r="Y152" s="155">
        <v>0</v>
      </c>
      <c r="Z152" s="155">
        <v>0</v>
      </c>
      <c r="AA152" s="155">
        <v>0</v>
      </c>
      <c r="AB152" s="155">
        <v>0</v>
      </c>
      <c r="AC152" s="155">
        <v>0</v>
      </c>
      <c r="AD152" s="155">
        <v>0</v>
      </c>
      <c r="AE152" s="155">
        <v>0</v>
      </c>
      <c r="AF152" s="155">
        <v>0</v>
      </c>
      <c r="AG152" s="155">
        <v>0</v>
      </c>
      <c r="AH152" s="161">
        <v>0</v>
      </c>
      <c r="AI152" s="155">
        <v>0</v>
      </c>
    </row>
    <row r="153" ht="16.5" spans="1:35">
      <c r="A153" s="187" t="s">
        <v>272</v>
      </c>
      <c r="B153" s="155">
        <v>5</v>
      </c>
      <c r="C153" s="161">
        <f t="shared" si="14"/>
        <v>150</v>
      </c>
      <c r="D153" s="155"/>
      <c r="E153" s="155">
        <v>50000</v>
      </c>
      <c r="F153" s="155">
        <v>5000</v>
      </c>
      <c r="G153" s="155">
        <v>0</v>
      </c>
      <c r="H153" s="155" t="s">
        <v>182</v>
      </c>
      <c r="I153" s="155">
        <v>0</v>
      </c>
      <c r="J153" s="155">
        <v>0</v>
      </c>
      <c r="K153" s="155">
        <v>0</v>
      </c>
      <c r="L153" s="155"/>
      <c r="M153" s="161">
        <f t="shared" si="12"/>
        <v>1495</v>
      </c>
      <c r="N153" s="161">
        <f t="shared" si="13"/>
        <v>8</v>
      </c>
      <c r="O153" s="161">
        <v>0</v>
      </c>
      <c r="P153" s="155"/>
      <c r="Q153" s="155">
        <v>0</v>
      </c>
      <c r="R153" s="155">
        <v>800</v>
      </c>
      <c r="S153" s="161">
        <f t="shared" si="10"/>
        <v>0</v>
      </c>
      <c r="T153" s="161">
        <f t="shared" si="11"/>
        <v>0</v>
      </c>
      <c r="U153" s="155">
        <v>0</v>
      </c>
      <c r="V153" s="161">
        <v>0</v>
      </c>
      <c r="W153" s="161">
        <v>0</v>
      </c>
      <c r="X153" s="155"/>
      <c r="Y153" s="155">
        <v>0</v>
      </c>
      <c r="Z153" s="155">
        <v>0</v>
      </c>
      <c r="AA153" s="155">
        <v>0</v>
      </c>
      <c r="AB153" s="155">
        <v>0</v>
      </c>
      <c r="AC153" s="155">
        <v>0</v>
      </c>
      <c r="AD153" s="155">
        <v>0</v>
      </c>
      <c r="AE153" s="155">
        <v>0</v>
      </c>
      <c r="AF153" s="155">
        <v>0</v>
      </c>
      <c r="AG153" s="155">
        <v>0</v>
      </c>
      <c r="AH153" s="161">
        <v>0</v>
      </c>
      <c r="AI153" s="155">
        <v>0</v>
      </c>
    </row>
    <row r="154" s="179" customFormat="1" ht="16.5" spans="1:35">
      <c r="A154" s="187" t="s">
        <v>273</v>
      </c>
      <c r="B154" s="155">
        <v>6</v>
      </c>
      <c r="C154" s="161">
        <f t="shared" si="14"/>
        <v>151</v>
      </c>
      <c r="D154" s="155"/>
      <c r="E154" s="155">
        <v>100000</v>
      </c>
      <c r="F154" s="155">
        <v>0</v>
      </c>
      <c r="G154" s="155">
        <v>0</v>
      </c>
      <c r="H154" s="155">
        <v>0</v>
      </c>
      <c r="I154" s="155">
        <v>0</v>
      </c>
      <c r="J154" s="155">
        <v>0</v>
      </c>
      <c r="K154" s="155">
        <v>0</v>
      </c>
      <c r="L154" s="155"/>
      <c r="M154" s="161">
        <f t="shared" si="12"/>
        <v>1650</v>
      </c>
      <c r="N154" s="161">
        <f t="shared" si="13"/>
        <v>10</v>
      </c>
      <c r="O154" s="161">
        <v>0</v>
      </c>
      <c r="P154" s="155"/>
      <c r="Q154" s="155">
        <v>0</v>
      </c>
      <c r="R154" s="155">
        <v>800</v>
      </c>
      <c r="S154" s="161">
        <f t="shared" si="10"/>
        <v>0</v>
      </c>
      <c r="T154" s="161">
        <f t="shared" si="11"/>
        <v>0</v>
      </c>
      <c r="U154" s="155">
        <v>0</v>
      </c>
      <c r="V154" s="161">
        <v>0</v>
      </c>
      <c r="W154" s="161">
        <v>0</v>
      </c>
      <c r="X154" s="155"/>
      <c r="Y154" s="155">
        <v>0</v>
      </c>
      <c r="Z154" s="155">
        <v>0</v>
      </c>
      <c r="AA154" s="155">
        <v>0</v>
      </c>
      <c r="AB154" s="155">
        <v>0</v>
      </c>
      <c r="AC154" s="155">
        <v>0</v>
      </c>
      <c r="AD154" s="155">
        <v>0</v>
      </c>
      <c r="AE154" s="155">
        <v>0</v>
      </c>
      <c r="AF154" s="155">
        <v>0</v>
      </c>
      <c r="AG154" s="155">
        <v>0</v>
      </c>
      <c r="AH154" s="161">
        <v>0</v>
      </c>
      <c r="AI154" s="155">
        <v>0</v>
      </c>
    </row>
    <row r="155" s="179" customFormat="1" ht="16.5" spans="1:35">
      <c r="A155" s="187" t="s">
        <v>274</v>
      </c>
      <c r="B155" s="155">
        <v>6</v>
      </c>
      <c r="C155" s="161">
        <f t="shared" si="14"/>
        <v>152</v>
      </c>
      <c r="D155" s="155"/>
      <c r="E155" s="155">
        <v>100000</v>
      </c>
      <c r="F155" s="155">
        <v>0</v>
      </c>
      <c r="G155" s="155">
        <v>0</v>
      </c>
      <c r="H155" s="155">
        <v>0</v>
      </c>
      <c r="I155" s="155">
        <v>0</v>
      </c>
      <c r="J155" s="155">
        <v>0</v>
      </c>
      <c r="K155" s="155">
        <v>0</v>
      </c>
      <c r="L155" s="155"/>
      <c r="M155" s="161">
        <f t="shared" si="12"/>
        <v>1655</v>
      </c>
      <c r="N155" s="161">
        <f t="shared" si="13"/>
        <v>10</v>
      </c>
      <c r="O155" s="161">
        <v>0</v>
      </c>
      <c r="P155" s="155"/>
      <c r="Q155" s="155">
        <v>0</v>
      </c>
      <c r="R155" s="155">
        <v>800</v>
      </c>
      <c r="S155" s="161">
        <f t="shared" si="10"/>
        <v>0</v>
      </c>
      <c r="T155" s="161">
        <f t="shared" si="11"/>
        <v>0</v>
      </c>
      <c r="U155" s="155">
        <v>0</v>
      </c>
      <c r="V155" s="161">
        <v>0</v>
      </c>
      <c r="W155" s="161">
        <v>0</v>
      </c>
      <c r="X155" s="155"/>
      <c r="Y155" s="155">
        <v>0</v>
      </c>
      <c r="Z155" s="155">
        <v>0</v>
      </c>
      <c r="AA155" s="155">
        <v>0</v>
      </c>
      <c r="AB155" s="155">
        <v>0</v>
      </c>
      <c r="AC155" s="155">
        <v>0</v>
      </c>
      <c r="AD155" s="155">
        <v>0</v>
      </c>
      <c r="AE155" s="155">
        <v>0</v>
      </c>
      <c r="AF155" s="155">
        <v>0</v>
      </c>
      <c r="AG155" s="155">
        <v>0</v>
      </c>
      <c r="AH155" s="161">
        <v>0</v>
      </c>
      <c r="AI155" s="155">
        <v>0</v>
      </c>
    </row>
    <row r="156" s="179" customFormat="1" ht="16.5" spans="1:35">
      <c r="A156" s="187" t="s">
        <v>275</v>
      </c>
      <c r="B156" s="155">
        <v>6</v>
      </c>
      <c r="C156" s="161">
        <f t="shared" si="14"/>
        <v>153</v>
      </c>
      <c r="D156" s="155"/>
      <c r="E156" s="155">
        <v>100000</v>
      </c>
      <c r="F156" s="155">
        <v>0</v>
      </c>
      <c r="G156" s="155">
        <v>0</v>
      </c>
      <c r="H156" s="155">
        <v>0</v>
      </c>
      <c r="I156" s="155">
        <v>0</v>
      </c>
      <c r="J156" s="155">
        <v>0</v>
      </c>
      <c r="K156" s="155">
        <v>0</v>
      </c>
      <c r="L156" s="155"/>
      <c r="M156" s="161">
        <f t="shared" si="12"/>
        <v>1660</v>
      </c>
      <c r="N156" s="161">
        <f t="shared" si="13"/>
        <v>10</v>
      </c>
      <c r="O156" s="161">
        <v>0</v>
      </c>
      <c r="P156" s="155"/>
      <c r="Q156" s="155">
        <v>0</v>
      </c>
      <c r="R156" s="155">
        <v>800</v>
      </c>
      <c r="S156" s="161">
        <f t="shared" si="10"/>
        <v>0</v>
      </c>
      <c r="T156" s="161">
        <f t="shared" si="11"/>
        <v>0</v>
      </c>
      <c r="U156" s="155">
        <v>0</v>
      </c>
      <c r="V156" s="161">
        <v>0</v>
      </c>
      <c r="W156" s="161">
        <v>0</v>
      </c>
      <c r="X156" s="155"/>
      <c r="Y156" s="155">
        <v>0</v>
      </c>
      <c r="Z156" s="155">
        <v>0</v>
      </c>
      <c r="AA156" s="155">
        <v>0</v>
      </c>
      <c r="AB156" s="155">
        <v>0</v>
      </c>
      <c r="AC156" s="155">
        <v>0</v>
      </c>
      <c r="AD156" s="155">
        <v>0</v>
      </c>
      <c r="AE156" s="155">
        <v>0</v>
      </c>
      <c r="AF156" s="155">
        <v>0</v>
      </c>
      <c r="AG156" s="155">
        <v>0</v>
      </c>
      <c r="AH156" s="161">
        <v>0</v>
      </c>
      <c r="AI156" s="155">
        <v>0</v>
      </c>
    </row>
    <row r="157" s="179" customFormat="1" ht="16.5" spans="1:35">
      <c r="A157" s="187" t="s">
        <v>276</v>
      </c>
      <c r="B157" s="155">
        <v>6</v>
      </c>
      <c r="C157" s="161">
        <f t="shared" si="14"/>
        <v>154</v>
      </c>
      <c r="D157" s="155"/>
      <c r="E157" s="155">
        <v>100000</v>
      </c>
      <c r="F157" s="155">
        <v>0</v>
      </c>
      <c r="G157" s="155">
        <v>0</v>
      </c>
      <c r="H157" s="155">
        <v>0</v>
      </c>
      <c r="I157" s="155">
        <v>0</v>
      </c>
      <c r="J157" s="155">
        <v>0</v>
      </c>
      <c r="K157" s="155">
        <v>0</v>
      </c>
      <c r="L157" s="155"/>
      <c r="M157" s="161">
        <f t="shared" si="12"/>
        <v>1665</v>
      </c>
      <c r="N157" s="161">
        <f t="shared" si="13"/>
        <v>10</v>
      </c>
      <c r="O157" s="161">
        <v>0</v>
      </c>
      <c r="P157" s="155"/>
      <c r="Q157" s="155">
        <v>0</v>
      </c>
      <c r="R157" s="155">
        <v>800</v>
      </c>
      <c r="S157" s="161">
        <f t="shared" si="10"/>
        <v>0</v>
      </c>
      <c r="T157" s="161">
        <f t="shared" si="11"/>
        <v>0</v>
      </c>
      <c r="U157" s="155">
        <v>0</v>
      </c>
      <c r="V157" s="161">
        <v>0</v>
      </c>
      <c r="W157" s="161">
        <v>0</v>
      </c>
      <c r="X157" s="155"/>
      <c r="Y157" s="155">
        <v>0</v>
      </c>
      <c r="Z157" s="155">
        <v>0</v>
      </c>
      <c r="AA157" s="155">
        <v>0</v>
      </c>
      <c r="AB157" s="155">
        <v>0</v>
      </c>
      <c r="AC157" s="155">
        <v>0</v>
      </c>
      <c r="AD157" s="155">
        <v>0</v>
      </c>
      <c r="AE157" s="155">
        <v>0</v>
      </c>
      <c r="AF157" s="155">
        <v>0</v>
      </c>
      <c r="AG157" s="155">
        <v>0</v>
      </c>
      <c r="AH157" s="161">
        <v>0</v>
      </c>
      <c r="AI157" s="155">
        <v>0</v>
      </c>
    </row>
    <row r="158" s="179" customFormat="1" ht="16.5" spans="1:35">
      <c r="A158" s="187" t="s">
        <v>277</v>
      </c>
      <c r="B158" s="155">
        <v>6</v>
      </c>
      <c r="C158" s="161">
        <f t="shared" si="14"/>
        <v>155</v>
      </c>
      <c r="D158" s="155"/>
      <c r="E158" s="155">
        <v>100000</v>
      </c>
      <c r="F158" s="155">
        <v>0</v>
      </c>
      <c r="G158" s="155">
        <v>0</v>
      </c>
      <c r="H158" s="155">
        <v>0</v>
      </c>
      <c r="I158" s="155">
        <v>0</v>
      </c>
      <c r="J158" s="155">
        <v>0</v>
      </c>
      <c r="K158" s="155">
        <v>0</v>
      </c>
      <c r="L158" s="155"/>
      <c r="M158" s="161">
        <f t="shared" si="12"/>
        <v>1670</v>
      </c>
      <c r="N158" s="161">
        <f t="shared" si="13"/>
        <v>10</v>
      </c>
      <c r="O158" s="161">
        <v>0</v>
      </c>
      <c r="P158" s="155"/>
      <c r="Q158" s="155">
        <v>0</v>
      </c>
      <c r="R158" s="155">
        <v>800</v>
      </c>
      <c r="S158" s="161">
        <f t="shared" si="10"/>
        <v>0</v>
      </c>
      <c r="T158" s="161">
        <f t="shared" si="11"/>
        <v>0</v>
      </c>
      <c r="U158" s="155">
        <v>0</v>
      </c>
      <c r="V158" s="161">
        <v>0</v>
      </c>
      <c r="W158" s="161">
        <v>0</v>
      </c>
      <c r="X158" s="155"/>
      <c r="Y158" s="155">
        <v>0</v>
      </c>
      <c r="Z158" s="155">
        <v>0</v>
      </c>
      <c r="AA158" s="155">
        <v>0</v>
      </c>
      <c r="AB158" s="155">
        <v>0</v>
      </c>
      <c r="AC158" s="155">
        <v>0</v>
      </c>
      <c r="AD158" s="155">
        <v>0</v>
      </c>
      <c r="AE158" s="155">
        <v>0</v>
      </c>
      <c r="AF158" s="155">
        <v>0</v>
      </c>
      <c r="AG158" s="155">
        <v>0</v>
      </c>
      <c r="AH158" s="161">
        <v>0</v>
      </c>
      <c r="AI158" s="155">
        <v>0</v>
      </c>
    </row>
    <row r="159" s="179" customFormat="1" ht="16.5" spans="1:35">
      <c r="A159" s="187" t="s">
        <v>278</v>
      </c>
      <c r="B159" s="155">
        <v>6</v>
      </c>
      <c r="C159" s="161">
        <f t="shared" si="14"/>
        <v>156</v>
      </c>
      <c r="D159" s="155"/>
      <c r="E159" s="155">
        <v>100000</v>
      </c>
      <c r="F159" s="155">
        <v>0</v>
      </c>
      <c r="G159" s="155">
        <v>0</v>
      </c>
      <c r="H159" s="155">
        <v>0</v>
      </c>
      <c r="I159" s="155">
        <v>0</v>
      </c>
      <c r="J159" s="155">
        <v>0</v>
      </c>
      <c r="K159" s="155">
        <v>0</v>
      </c>
      <c r="L159" s="155"/>
      <c r="M159" s="161">
        <f t="shared" si="12"/>
        <v>1675</v>
      </c>
      <c r="N159" s="161">
        <f t="shared" si="13"/>
        <v>10</v>
      </c>
      <c r="O159" s="161">
        <v>0</v>
      </c>
      <c r="P159" s="155"/>
      <c r="Q159" s="155">
        <v>0</v>
      </c>
      <c r="R159" s="155">
        <v>800</v>
      </c>
      <c r="S159" s="161">
        <f t="shared" si="10"/>
        <v>0</v>
      </c>
      <c r="T159" s="161">
        <f t="shared" si="11"/>
        <v>0</v>
      </c>
      <c r="U159" s="155">
        <v>0</v>
      </c>
      <c r="V159" s="161">
        <v>0</v>
      </c>
      <c r="W159" s="161">
        <v>0</v>
      </c>
      <c r="X159" s="155"/>
      <c r="Y159" s="155">
        <v>0</v>
      </c>
      <c r="Z159" s="155">
        <v>0</v>
      </c>
      <c r="AA159" s="155">
        <v>0</v>
      </c>
      <c r="AB159" s="155">
        <v>0</v>
      </c>
      <c r="AC159" s="155">
        <v>0</v>
      </c>
      <c r="AD159" s="155">
        <v>0</v>
      </c>
      <c r="AE159" s="155">
        <v>0</v>
      </c>
      <c r="AF159" s="155">
        <v>0</v>
      </c>
      <c r="AG159" s="155">
        <v>0</v>
      </c>
      <c r="AH159" s="161">
        <v>0</v>
      </c>
      <c r="AI159" s="155">
        <v>0</v>
      </c>
    </row>
    <row r="160" s="179" customFormat="1" ht="16.5" spans="1:35">
      <c r="A160" s="187" t="s">
        <v>279</v>
      </c>
      <c r="B160" s="155">
        <v>6</v>
      </c>
      <c r="C160" s="161">
        <f t="shared" si="14"/>
        <v>157</v>
      </c>
      <c r="D160" s="155"/>
      <c r="E160" s="155">
        <v>100000</v>
      </c>
      <c r="F160" s="155">
        <v>0</v>
      </c>
      <c r="G160" s="155">
        <v>0</v>
      </c>
      <c r="H160" s="155">
        <v>0</v>
      </c>
      <c r="I160" s="155">
        <v>0</v>
      </c>
      <c r="J160" s="155">
        <v>0</v>
      </c>
      <c r="K160" s="155">
        <v>0</v>
      </c>
      <c r="L160" s="155"/>
      <c r="M160" s="161">
        <f t="shared" si="12"/>
        <v>1680</v>
      </c>
      <c r="N160" s="161">
        <f t="shared" si="13"/>
        <v>10</v>
      </c>
      <c r="O160" s="161">
        <v>0</v>
      </c>
      <c r="P160" s="155"/>
      <c r="Q160" s="155">
        <v>0</v>
      </c>
      <c r="R160" s="155">
        <v>800</v>
      </c>
      <c r="S160" s="161">
        <f t="shared" si="10"/>
        <v>0</v>
      </c>
      <c r="T160" s="161">
        <f t="shared" si="11"/>
        <v>0</v>
      </c>
      <c r="U160" s="155">
        <v>0</v>
      </c>
      <c r="V160" s="161">
        <v>0</v>
      </c>
      <c r="W160" s="161">
        <v>0</v>
      </c>
      <c r="X160" s="155"/>
      <c r="Y160" s="155">
        <v>0</v>
      </c>
      <c r="Z160" s="155">
        <v>0</v>
      </c>
      <c r="AA160" s="155">
        <v>0</v>
      </c>
      <c r="AB160" s="155">
        <v>0</v>
      </c>
      <c r="AC160" s="155">
        <v>0</v>
      </c>
      <c r="AD160" s="155">
        <v>0</v>
      </c>
      <c r="AE160" s="155">
        <v>0</v>
      </c>
      <c r="AF160" s="155">
        <v>0</v>
      </c>
      <c r="AG160" s="155">
        <v>0</v>
      </c>
      <c r="AH160" s="161">
        <v>0</v>
      </c>
      <c r="AI160" s="155">
        <v>0</v>
      </c>
    </row>
    <row r="161" s="179" customFormat="1" ht="16.5" spans="1:35">
      <c r="A161" s="187" t="s">
        <v>280</v>
      </c>
      <c r="B161" s="155">
        <v>6</v>
      </c>
      <c r="C161" s="161">
        <f t="shared" si="14"/>
        <v>158</v>
      </c>
      <c r="D161" s="155"/>
      <c r="E161" s="155">
        <v>100000</v>
      </c>
      <c r="F161" s="155">
        <v>0</v>
      </c>
      <c r="G161" s="155">
        <v>0</v>
      </c>
      <c r="H161" s="155">
        <v>0</v>
      </c>
      <c r="I161" s="155">
        <v>0</v>
      </c>
      <c r="J161" s="155">
        <v>0</v>
      </c>
      <c r="K161" s="155">
        <v>0</v>
      </c>
      <c r="L161" s="155"/>
      <c r="M161" s="161">
        <f t="shared" si="12"/>
        <v>1685</v>
      </c>
      <c r="N161" s="161">
        <f t="shared" si="13"/>
        <v>10</v>
      </c>
      <c r="O161" s="161">
        <v>0</v>
      </c>
      <c r="P161" s="155"/>
      <c r="Q161" s="155">
        <v>0</v>
      </c>
      <c r="R161" s="155">
        <v>800</v>
      </c>
      <c r="S161" s="161">
        <f t="shared" si="10"/>
        <v>0</v>
      </c>
      <c r="T161" s="161">
        <f t="shared" si="11"/>
        <v>0</v>
      </c>
      <c r="U161" s="155">
        <v>0</v>
      </c>
      <c r="V161" s="161">
        <v>0</v>
      </c>
      <c r="W161" s="161">
        <v>0</v>
      </c>
      <c r="X161" s="155"/>
      <c r="Y161" s="155">
        <v>0</v>
      </c>
      <c r="Z161" s="155">
        <v>0</v>
      </c>
      <c r="AA161" s="155">
        <v>0</v>
      </c>
      <c r="AB161" s="155">
        <v>0</v>
      </c>
      <c r="AC161" s="155">
        <v>0</v>
      </c>
      <c r="AD161" s="155">
        <v>0</v>
      </c>
      <c r="AE161" s="155">
        <v>0</v>
      </c>
      <c r="AF161" s="155">
        <v>0</v>
      </c>
      <c r="AG161" s="155">
        <v>0</v>
      </c>
      <c r="AH161" s="161">
        <v>0</v>
      </c>
      <c r="AI161" s="155">
        <v>0</v>
      </c>
    </row>
    <row r="162" s="179" customFormat="1" ht="16.5" spans="1:35">
      <c r="A162" s="187" t="s">
        <v>281</v>
      </c>
      <c r="B162" s="155">
        <v>6</v>
      </c>
      <c r="C162" s="161">
        <f t="shared" si="14"/>
        <v>159</v>
      </c>
      <c r="D162" s="155"/>
      <c r="E162" s="155">
        <v>100000</v>
      </c>
      <c r="F162" s="155">
        <v>0</v>
      </c>
      <c r="G162" s="155">
        <v>0</v>
      </c>
      <c r="H162" s="155">
        <v>0</v>
      </c>
      <c r="I162" s="155">
        <v>0</v>
      </c>
      <c r="J162" s="155">
        <v>0</v>
      </c>
      <c r="K162" s="155">
        <v>0</v>
      </c>
      <c r="L162" s="155"/>
      <c r="M162" s="161">
        <f t="shared" si="12"/>
        <v>1690</v>
      </c>
      <c r="N162" s="161">
        <f t="shared" si="13"/>
        <v>10</v>
      </c>
      <c r="O162" s="161">
        <v>0</v>
      </c>
      <c r="P162" s="155"/>
      <c r="Q162" s="155">
        <v>0</v>
      </c>
      <c r="R162" s="155">
        <v>800</v>
      </c>
      <c r="S162" s="161">
        <f t="shared" si="10"/>
        <v>0</v>
      </c>
      <c r="T162" s="161">
        <f t="shared" si="11"/>
        <v>0</v>
      </c>
      <c r="U162" s="155">
        <v>0</v>
      </c>
      <c r="V162" s="161">
        <v>0</v>
      </c>
      <c r="W162" s="161">
        <v>0</v>
      </c>
      <c r="X162" s="155"/>
      <c r="Y162" s="155">
        <v>0</v>
      </c>
      <c r="Z162" s="155">
        <v>0</v>
      </c>
      <c r="AA162" s="155">
        <v>0</v>
      </c>
      <c r="AB162" s="155">
        <v>0</v>
      </c>
      <c r="AC162" s="155">
        <v>0</v>
      </c>
      <c r="AD162" s="155">
        <v>0</v>
      </c>
      <c r="AE162" s="155">
        <v>0</v>
      </c>
      <c r="AF162" s="155">
        <v>0</v>
      </c>
      <c r="AG162" s="155">
        <v>0</v>
      </c>
      <c r="AH162" s="161">
        <v>0</v>
      </c>
      <c r="AI162" s="155">
        <v>0</v>
      </c>
    </row>
    <row r="163" s="179" customFormat="1" ht="16.5" spans="1:35">
      <c r="A163" s="187" t="s">
        <v>282</v>
      </c>
      <c r="B163" s="155">
        <v>6</v>
      </c>
      <c r="C163" s="161">
        <f t="shared" si="14"/>
        <v>160</v>
      </c>
      <c r="D163" s="155"/>
      <c r="E163" s="155">
        <v>100000</v>
      </c>
      <c r="F163" s="155">
        <v>0</v>
      </c>
      <c r="G163" s="155">
        <v>0</v>
      </c>
      <c r="H163" s="155">
        <v>0</v>
      </c>
      <c r="I163" s="155">
        <v>0</v>
      </c>
      <c r="J163" s="155">
        <v>0</v>
      </c>
      <c r="K163" s="155">
        <v>0</v>
      </c>
      <c r="L163" s="155"/>
      <c r="M163" s="161">
        <f t="shared" si="12"/>
        <v>1695</v>
      </c>
      <c r="N163" s="161">
        <f t="shared" si="13"/>
        <v>10</v>
      </c>
      <c r="O163" s="161">
        <v>0</v>
      </c>
      <c r="P163" s="155"/>
      <c r="Q163" s="155">
        <v>0</v>
      </c>
      <c r="R163" s="155">
        <v>800</v>
      </c>
      <c r="S163" s="161">
        <f t="shared" si="10"/>
        <v>0</v>
      </c>
      <c r="T163" s="161">
        <f t="shared" si="11"/>
        <v>0</v>
      </c>
      <c r="U163" s="155">
        <v>0</v>
      </c>
      <c r="V163" s="161">
        <v>0</v>
      </c>
      <c r="W163" s="161">
        <v>0</v>
      </c>
      <c r="X163" s="155"/>
      <c r="Y163" s="155">
        <v>0</v>
      </c>
      <c r="Z163" s="155">
        <v>0</v>
      </c>
      <c r="AA163" s="155">
        <v>0</v>
      </c>
      <c r="AB163" s="155">
        <v>0</v>
      </c>
      <c r="AC163" s="155">
        <v>0</v>
      </c>
      <c r="AD163" s="155">
        <v>0</v>
      </c>
      <c r="AE163" s="155">
        <v>0</v>
      </c>
      <c r="AF163" s="155">
        <v>0</v>
      </c>
      <c r="AG163" s="155">
        <v>0</v>
      </c>
      <c r="AH163" s="161">
        <v>0</v>
      </c>
      <c r="AI163" s="155">
        <v>0</v>
      </c>
    </row>
    <row r="164" s="179" customFormat="1" ht="16.5" spans="1:35">
      <c r="A164" s="187" t="s">
        <v>283</v>
      </c>
      <c r="B164" s="155">
        <v>6</v>
      </c>
      <c r="C164" s="161">
        <f t="shared" si="14"/>
        <v>161</v>
      </c>
      <c r="D164" s="155"/>
      <c r="E164" s="155">
        <v>100000</v>
      </c>
      <c r="F164" s="155">
        <v>0</v>
      </c>
      <c r="G164" s="155">
        <v>0</v>
      </c>
      <c r="H164" s="155">
        <v>0</v>
      </c>
      <c r="I164" s="155">
        <v>0</v>
      </c>
      <c r="J164" s="155">
        <v>0</v>
      </c>
      <c r="K164" s="155">
        <v>0</v>
      </c>
      <c r="L164" s="155"/>
      <c r="M164" s="161">
        <f t="shared" si="12"/>
        <v>1700</v>
      </c>
      <c r="N164" s="161">
        <f t="shared" si="13"/>
        <v>10</v>
      </c>
      <c r="O164" s="161">
        <v>0</v>
      </c>
      <c r="P164" s="155"/>
      <c r="Q164" s="155">
        <v>0</v>
      </c>
      <c r="R164" s="155">
        <v>800</v>
      </c>
      <c r="S164" s="161">
        <f t="shared" si="10"/>
        <v>0</v>
      </c>
      <c r="T164" s="161">
        <f t="shared" si="11"/>
        <v>0</v>
      </c>
      <c r="U164" s="155">
        <v>0</v>
      </c>
      <c r="V164" s="161">
        <v>0</v>
      </c>
      <c r="W164" s="161">
        <v>0</v>
      </c>
      <c r="X164" s="155"/>
      <c r="Y164" s="155">
        <v>0</v>
      </c>
      <c r="Z164" s="155">
        <v>0</v>
      </c>
      <c r="AA164" s="155">
        <v>0</v>
      </c>
      <c r="AB164" s="155">
        <v>0</v>
      </c>
      <c r="AC164" s="155">
        <v>0</v>
      </c>
      <c r="AD164" s="155">
        <v>0</v>
      </c>
      <c r="AE164" s="155">
        <v>0</v>
      </c>
      <c r="AF164" s="155">
        <v>0</v>
      </c>
      <c r="AG164" s="155">
        <v>0</v>
      </c>
      <c r="AH164" s="161">
        <v>0</v>
      </c>
      <c r="AI164" s="155">
        <v>0</v>
      </c>
    </row>
    <row r="165" s="179" customFormat="1" ht="16.5" spans="1:35">
      <c r="A165" s="187" t="s">
        <v>284</v>
      </c>
      <c r="B165" s="155">
        <v>6</v>
      </c>
      <c r="C165" s="161">
        <f t="shared" si="14"/>
        <v>162</v>
      </c>
      <c r="D165" s="155"/>
      <c r="E165" s="155">
        <v>100000</v>
      </c>
      <c r="F165" s="155">
        <v>0</v>
      </c>
      <c r="G165" s="155">
        <v>0</v>
      </c>
      <c r="H165" s="155">
        <v>0</v>
      </c>
      <c r="I165" s="155">
        <v>0</v>
      </c>
      <c r="J165" s="155">
        <v>0</v>
      </c>
      <c r="K165" s="155">
        <v>0</v>
      </c>
      <c r="L165" s="155"/>
      <c r="M165" s="161">
        <f t="shared" si="12"/>
        <v>1705</v>
      </c>
      <c r="N165" s="161">
        <f t="shared" si="13"/>
        <v>10</v>
      </c>
      <c r="O165" s="161">
        <v>0</v>
      </c>
      <c r="P165" s="155"/>
      <c r="Q165" s="155">
        <v>0</v>
      </c>
      <c r="R165" s="155">
        <v>800</v>
      </c>
      <c r="S165" s="161">
        <f t="shared" si="10"/>
        <v>0</v>
      </c>
      <c r="T165" s="161">
        <f t="shared" si="11"/>
        <v>0</v>
      </c>
      <c r="U165" s="155">
        <v>0</v>
      </c>
      <c r="V165" s="161">
        <v>0</v>
      </c>
      <c r="W165" s="161">
        <v>0</v>
      </c>
      <c r="X165" s="155"/>
      <c r="Y165" s="155">
        <v>0</v>
      </c>
      <c r="Z165" s="155">
        <v>0</v>
      </c>
      <c r="AA165" s="155">
        <v>0</v>
      </c>
      <c r="AB165" s="155">
        <v>0</v>
      </c>
      <c r="AC165" s="155">
        <v>0</v>
      </c>
      <c r="AD165" s="155">
        <v>0</v>
      </c>
      <c r="AE165" s="155">
        <v>0</v>
      </c>
      <c r="AF165" s="155">
        <v>0</v>
      </c>
      <c r="AG165" s="155">
        <v>0</v>
      </c>
      <c r="AH165" s="161">
        <v>0</v>
      </c>
      <c r="AI165" s="155">
        <v>0</v>
      </c>
    </row>
    <row r="166" s="179" customFormat="1" ht="16.5" spans="1:35">
      <c r="A166" s="187" t="s">
        <v>285</v>
      </c>
      <c r="B166" s="155">
        <v>6</v>
      </c>
      <c r="C166" s="161">
        <f t="shared" si="14"/>
        <v>163</v>
      </c>
      <c r="D166" s="155"/>
      <c r="E166" s="155">
        <v>100000</v>
      </c>
      <c r="F166" s="155">
        <v>0</v>
      </c>
      <c r="G166" s="155">
        <v>0</v>
      </c>
      <c r="H166" s="155">
        <v>0</v>
      </c>
      <c r="I166" s="155">
        <v>0</v>
      </c>
      <c r="J166" s="155">
        <v>0</v>
      </c>
      <c r="K166" s="155">
        <v>0</v>
      </c>
      <c r="L166" s="155"/>
      <c r="M166" s="161">
        <f t="shared" si="12"/>
        <v>1710</v>
      </c>
      <c r="N166" s="161">
        <f t="shared" si="13"/>
        <v>10</v>
      </c>
      <c r="O166" s="161">
        <v>0</v>
      </c>
      <c r="P166" s="155"/>
      <c r="Q166" s="155">
        <v>0</v>
      </c>
      <c r="R166" s="155">
        <v>800</v>
      </c>
      <c r="S166" s="161">
        <f t="shared" si="10"/>
        <v>0</v>
      </c>
      <c r="T166" s="161">
        <f t="shared" si="11"/>
        <v>0</v>
      </c>
      <c r="U166" s="155">
        <v>0</v>
      </c>
      <c r="V166" s="161">
        <v>0</v>
      </c>
      <c r="W166" s="161">
        <v>0</v>
      </c>
      <c r="X166" s="155"/>
      <c r="Y166" s="155">
        <v>0</v>
      </c>
      <c r="Z166" s="155">
        <v>0</v>
      </c>
      <c r="AA166" s="155">
        <v>0</v>
      </c>
      <c r="AB166" s="155">
        <v>0</v>
      </c>
      <c r="AC166" s="155">
        <v>0</v>
      </c>
      <c r="AD166" s="155">
        <v>0</v>
      </c>
      <c r="AE166" s="155">
        <v>0</v>
      </c>
      <c r="AF166" s="155">
        <v>0</v>
      </c>
      <c r="AG166" s="155">
        <v>0</v>
      </c>
      <c r="AH166" s="161">
        <v>0</v>
      </c>
      <c r="AI166" s="155">
        <v>0</v>
      </c>
    </row>
    <row r="167" s="179" customFormat="1" ht="16.5" spans="1:35">
      <c r="A167" s="187" t="s">
        <v>286</v>
      </c>
      <c r="B167" s="155">
        <v>6</v>
      </c>
      <c r="C167" s="161">
        <f t="shared" si="14"/>
        <v>164</v>
      </c>
      <c r="D167" s="155"/>
      <c r="E167" s="155">
        <v>100000</v>
      </c>
      <c r="F167" s="155">
        <v>0</v>
      </c>
      <c r="G167" s="155">
        <v>0</v>
      </c>
      <c r="H167" s="155">
        <v>0</v>
      </c>
      <c r="I167" s="155">
        <v>0</v>
      </c>
      <c r="J167" s="155">
        <v>0</v>
      </c>
      <c r="K167" s="155">
        <v>0</v>
      </c>
      <c r="L167" s="155"/>
      <c r="M167" s="161">
        <f t="shared" si="12"/>
        <v>1715</v>
      </c>
      <c r="N167" s="161">
        <f t="shared" si="13"/>
        <v>10</v>
      </c>
      <c r="O167" s="161">
        <v>0</v>
      </c>
      <c r="P167" s="155"/>
      <c r="Q167" s="155">
        <v>0</v>
      </c>
      <c r="R167" s="155">
        <v>800</v>
      </c>
      <c r="S167" s="161">
        <f t="shared" si="10"/>
        <v>0</v>
      </c>
      <c r="T167" s="161">
        <f t="shared" si="11"/>
        <v>0</v>
      </c>
      <c r="U167" s="155">
        <v>0</v>
      </c>
      <c r="V167" s="161">
        <v>0</v>
      </c>
      <c r="W167" s="161">
        <v>0</v>
      </c>
      <c r="X167" s="155"/>
      <c r="Y167" s="155">
        <v>0</v>
      </c>
      <c r="Z167" s="155">
        <v>0</v>
      </c>
      <c r="AA167" s="155">
        <v>0</v>
      </c>
      <c r="AB167" s="155">
        <v>0</v>
      </c>
      <c r="AC167" s="155">
        <v>0</v>
      </c>
      <c r="AD167" s="155">
        <v>0</v>
      </c>
      <c r="AE167" s="155">
        <v>0</v>
      </c>
      <c r="AF167" s="155">
        <v>0</v>
      </c>
      <c r="AG167" s="155">
        <v>0</v>
      </c>
      <c r="AH167" s="161">
        <v>0</v>
      </c>
      <c r="AI167" s="155">
        <v>0</v>
      </c>
    </row>
    <row r="168" s="179" customFormat="1" ht="16.5" spans="1:35">
      <c r="A168" s="187" t="s">
        <v>287</v>
      </c>
      <c r="B168" s="155">
        <v>6</v>
      </c>
      <c r="C168" s="161">
        <f t="shared" si="14"/>
        <v>165</v>
      </c>
      <c r="D168" s="155"/>
      <c r="E168" s="155">
        <v>100000</v>
      </c>
      <c r="F168" s="155">
        <v>0</v>
      </c>
      <c r="G168" s="155">
        <v>0</v>
      </c>
      <c r="H168" s="155">
        <v>0</v>
      </c>
      <c r="I168" s="155">
        <v>0</v>
      </c>
      <c r="J168" s="155">
        <v>0</v>
      </c>
      <c r="K168" s="155">
        <v>0</v>
      </c>
      <c r="L168" s="155"/>
      <c r="M168" s="161">
        <f t="shared" si="12"/>
        <v>1720</v>
      </c>
      <c r="N168" s="161">
        <f t="shared" si="13"/>
        <v>10</v>
      </c>
      <c r="O168" s="161">
        <v>0</v>
      </c>
      <c r="P168" s="155"/>
      <c r="Q168" s="155">
        <v>0</v>
      </c>
      <c r="R168" s="155">
        <v>800</v>
      </c>
      <c r="S168" s="161">
        <f t="shared" si="10"/>
        <v>0</v>
      </c>
      <c r="T168" s="161">
        <f t="shared" si="11"/>
        <v>0</v>
      </c>
      <c r="U168" s="155">
        <v>0</v>
      </c>
      <c r="V168" s="161">
        <v>0</v>
      </c>
      <c r="W168" s="161">
        <v>0</v>
      </c>
      <c r="X168" s="155"/>
      <c r="Y168" s="155">
        <v>0</v>
      </c>
      <c r="Z168" s="155">
        <v>0</v>
      </c>
      <c r="AA168" s="155">
        <v>0</v>
      </c>
      <c r="AB168" s="155">
        <v>0</v>
      </c>
      <c r="AC168" s="155">
        <v>0</v>
      </c>
      <c r="AD168" s="155">
        <v>0</v>
      </c>
      <c r="AE168" s="155">
        <v>0</v>
      </c>
      <c r="AF168" s="155">
        <v>0</v>
      </c>
      <c r="AG168" s="155">
        <v>0</v>
      </c>
      <c r="AH168" s="161">
        <v>0</v>
      </c>
      <c r="AI168" s="155">
        <v>0</v>
      </c>
    </row>
    <row r="169" s="179" customFormat="1" ht="16.5" spans="1:35">
      <c r="A169" s="187" t="s">
        <v>288</v>
      </c>
      <c r="B169" s="155">
        <v>6</v>
      </c>
      <c r="C169" s="161">
        <f t="shared" si="14"/>
        <v>166</v>
      </c>
      <c r="D169" s="155"/>
      <c r="E169" s="155">
        <v>100000</v>
      </c>
      <c r="F169" s="155">
        <v>0</v>
      </c>
      <c r="G169" s="155">
        <v>0</v>
      </c>
      <c r="H169" s="155">
        <v>0</v>
      </c>
      <c r="I169" s="155">
        <v>0</v>
      </c>
      <c r="J169" s="155">
        <v>0</v>
      </c>
      <c r="K169" s="155">
        <v>0</v>
      </c>
      <c r="L169" s="155"/>
      <c r="M169" s="161">
        <f t="shared" si="12"/>
        <v>1725</v>
      </c>
      <c r="N169" s="161">
        <f t="shared" si="13"/>
        <v>10</v>
      </c>
      <c r="O169" s="161">
        <v>0</v>
      </c>
      <c r="P169" s="155"/>
      <c r="Q169" s="155">
        <v>0</v>
      </c>
      <c r="R169" s="155">
        <v>800</v>
      </c>
      <c r="S169" s="161">
        <f t="shared" si="10"/>
        <v>0</v>
      </c>
      <c r="T169" s="161">
        <f t="shared" si="11"/>
        <v>0</v>
      </c>
      <c r="U169" s="155">
        <v>0</v>
      </c>
      <c r="V169" s="161">
        <v>0</v>
      </c>
      <c r="W169" s="161">
        <v>0</v>
      </c>
      <c r="X169" s="155"/>
      <c r="Y169" s="155">
        <v>0</v>
      </c>
      <c r="Z169" s="155">
        <v>0</v>
      </c>
      <c r="AA169" s="155">
        <v>0</v>
      </c>
      <c r="AB169" s="155">
        <v>0</v>
      </c>
      <c r="AC169" s="155">
        <v>0</v>
      </c>
      <c r="AD169" s="155">
        <v>0</v>
      </c>
      <c r="AE169" s="155">
        <v>0</v>
      </c>
      <c r="AF169" s="155">
        <v>0</v>
      </c>
      <c r="AG169" s="155">
        <v>0</v>
      </c>
      <c r="AH169" s="161">
        <v>0</v>
      </c>
      <c r="AI169" s="155">
        <v>0</v>
      </c>
    </row>
    <row r="170" s="179" customFormat="1" ht="16.5" spans="1:35">
      <c r="A170" s="187" t="s">
        <v>289</v>
      </c>
      <c r="B170" s="155">
        <v>6</v>
      </c>
      <c r="C170" s="161">
        <f t="shared" si="14"/>
        <v>167</v>
      </c>
      <c r="D170" s="155"/>
      <c r="E170" s="155">
        <v>100000</v>
      </c>
      <c r="F170" s="155">
        <v>0</v>
      </c>
      <c r="G170" s="155">
        <v>0</v>
      </c>
      <c r="H170" s="155">
        <v>0</v>
      </c>
      <c r="I170" s="155">
        <v>0</v>
      </c>
      <c r="J170" s="155">
        <v>0</v>
      </c>
      <c r="K170" s="155">
        <v>0</v>
      </c>
      <c r="L170" s="155"/>
      <c r="M170" s="161">
        <f t="shared" si="12"/>
        <v>1730</v>
      </c>
      <c r="N170" s="161">
        <f t="shared" si="13"/>
        <v>10</v>
      </c>
      <c r="O170" s="161">
        <v>0</v>
      </c>
      <c r="P170" s="155"/>
      <c r="Q170" s="155">
        <v>0</v>
      </c>
      <c r="R170" s="155">
        <v>800</v>
      </c>
      <c r="S170" s="161">
        <f t="shared" si="10"/>
        <v>0</v>
      </c>
      <c r="T170" s="161">
        <f t="shared" si="11"/>
        <v>0</v>
      </c>
      <c r="U170" s="155">
        <v>0</v>
      </c>
      <c r="V170" s="161">
        <v>0</v>
      </c>
      <c r="W170" s="161">
        <v>0</v>
      </c>
      <c r="X170" s="155"/>
      <c r="Y170" s="155">
        <v>0</v>
      </c>
      <c r="Z170" s="155">
        <v>0</v>
      </c>
      <c r="AA170" s="155">
        <v>0</v>
      </c>
      <c r="AB170" s="155">
        <v>0</v>
      </c>
      <c r="AC170" s="155">
        <v>0</v>
      </c>
      <c r="AD170" s="155">
        <v>0</v>
      </c>
      <c r="AE170" s="155">
        <v>0</v>
      </c>
      <c r="AF170" s="155">
        <v>0</v>
      </c>
      <c r="AG170" s="155">
        <v>0</v>
      </c>
      <c r="AH170" s="161">
        <v>0</v>
      </c>
      <c r="AI170" s="155">
        <v>0</v>
      </c>
    </row>
    <row r="171" s="179" customFormat="1" ht="16.5" spans="1:35">
      <c r="A171" s="187" t="s">
        <v>290</v>
      </c>
      <c r="B171" s="155">
        <v>6</v>
      </c>
      <c r="C171" s="161">
        <f t="shared" si="14"/>
        <v>168</v>
      </c>
      <c r="D171" s="155"/>
      <c r="E171" s="155">
        <v>100000</v>
      </c>
      <c r="F171" s="155">
        <v>0</v>
      </c>
      <c r="G171" s="155">
        <v>0</v>
      </c>
      <c r="H171" s="155">
        <v>0</v>
      </c>
      <c r="I171" s="155">
        <v>0</v>
      </c>
      <c r="J171" s="155">
        <v>0</v>
      </c>
      <c r="K171" s="155">
        <v>0</v>
      </c>
      <c r="L171" s="155"/>
      <c r="M171" s="161">
        <f t="shared" si="12"/>
        <v>1735</v>
      </c>
      <c r="N171" s="161">
        <f t="shared" si="13"/>
        <v>10</v>
      </c>
      <c r="O171" s="161">
        <v>0</v>
      </c>
      <c r="P171" s="155"/>
      <c r="Q171" s="155">
        <v>0</v>
      </c>
      <c r="R171" s="155">
        <v>800</v>
      </c>
      <c r="S171" s="161">
        <f t="shared" si="10"/>
        <v>0</v>
      </c>
      <c r="T171" s="161">
        <f t="shared" si="11"/>
        <v>0</v>
      </c>
      <c r="U171" s="155">
        <v>0</v>
      </c>
      <c r="V171" s="161">
        <v>0</v>
      </c>
      <c r="W171" s="161">
        <v>0</v>
      </c>
      <c r="X171" s="155"/>
      <c r="Y171" s="155">
        <v>0</v>
      </c>
      <c r="Z171" s="155">
        <v>0</v>
      </c>
      <c r="AA171" s="155">
        <v>0</v>
      </c>
      <c r="AB171" s="155">
        <v>0</v>
      </c>
      <c r="AC171" s="155">
        <v>0</v>
      </c>
      <c r="AD171" s="155">
        <v>0</v>
      </c>
      <c r="AE171" s="155">
        <v>0</v>
      </c>
      <c r="AF171" s="155">
        <v>0</v>
      </c>
      <c r="AG171" s="155">
        <v>0</v>
      </c>
      <c r="AH171" s="161">
        <v>0</v>
      </c>
      <c r="AI171" s="155">
        <v>0</v>
      </c>
    </row>
    <row r="172" s="179" customFormat="1" ht="16.5" spans="1:35">
      <c r="A172" s="187" t="s">
        <v>291</v>
      </c>
      <c r="B172" s="155">
        <v>6</v>
      </c>
      <c r="C172" s="161">
        <f t="shared" si="14"/>
        <v>169</v>
      </c>
      <c r="D172" s="155"/>
      <c r="E172" s="155">
        <v>100000</v>
      </c>
      <c r="F172" s="155">
        <v>0</v>
      </c>
      <c r="G172" s="155">
        <v>0</v>
      </c>
      <c r="H172" s="155">
        <v>0</v>
      </c>
      <c r="I172" s="155">
        <v>0</v>
      </c>
      <c r="J172" s="155">
        <v>0</v>
      </c>
      <c r="K172" s="155">
        <v>0</v>
      </c>
      <c r="L172" s="155"/>
      <c r="M172" s="161">
        <f t="shared" si="12"/>
        <v>1740</v>
      </c>
      <c r="N172" s="161">
        <f t="shared" si="13"/>
        <v>10</v>
      </c>
      <c r="O172" s="161">
        <v>0</v>
      </c>
      <c r="P172" s="155"/>
      <c r="Q172" s="155">
        <v>0</v>
      </c>
      <c r="R172" s="155">
        <v>800</v>
      </c>
      <c r="S172" s="161">
        <f t="shared" si="10"/>
        <v>0</v>
      </c>
      <c r="T172" s="161">
        <f t="shared" si="11"/>
        <v>0</v>
      </c>
      <c r="U172" s="155">
        <v>0</v>
      </c>
      <c r="V172" s="161">
        <v>0</v>
      </c>
      <c r="W172" s="161">
        <v>0</v>
      </c>
      <c r="X172" s="155"/>
      <c r="Y172" s="155">
        <v>0</v>
      </c>
      <c r="Z172" s="155">
        <v>0</v>
      </c>
      <c r="AA172" s="155">
        <v>0</v>
      </c>
      <c r="AB172" s="155">
        <v>0</v>
      </c>
      <c r="AC172" s="155">
        <v>0</v>
      </c>
      <c r="AD172" s="155">
        <v>0</v>
      </c>
      <c r="AE172" s="155">
        <v>0</v>
      </c>
      <c r="AF172" s="155">
        <v>0</v>
      </c>
      <c r="AG172" s="155">
        <v>0</v>
      </c>
      <c r="AH172" s="161">
        <v>0</v>
      </c>
      <c r="AI172" s="155">
        <v>0</v>
      </c>
    </row>
    <row r="173" s="179" customFormat="1" ht="16.5" spans="1:35">
      <c r="A173" s="187" t="s">
        <v>292</v>
      </c>
      <c r="B173" s="155">
        <v>6</v>
      </c>
      <c r="C173" s="161">
        <f t="shared" si="14"/>
        <v>170</v>
      </c>
      <c r="D173" s="155"/>
      <c r="E173" s="155">
        <v>100000</v>
      </c>
      <c r="F173" s="155">
        <v>0</v>
      </c>
      <c r="G173" s="155">
        <v>0</v>
      </c>
      <c r="H173" s="155">
        <v>0</v>
      </c>
      <c r="I173" s="155">
        <v>0</v>
      </c>
      <c r="J173" s="155">
        <v>0</v>
      </c>
      <c r="K173" s="155">
        <v>0</v>
      </c>
      <c r="L173" s="155"/>
      <c r="M173" s="161">
        <f t="shared" si="12"/>
        <v>1745</v>
      </c>
      <c r="N173" s="161">
        <f t="shared" si="13"/>
        <v>10</v>
      </c>
      <c r="O173" s="161">
        <v>0</v>
      </c>
      <c r="P173" s="155"/>
      <c r="Q173" s="155">
        <v>0</v>
      </c>
      <c r="R173" s="155">
        <v>800</v>
      </c>
      <c r="S173" s="161">
        <f t="shared" si="10"/>
        <v>0</v>
      </c>
      <c r="T173" s="161">
        <f t="shared" si="11"/>
        <v>0</v>
      </c>
      <c r="U173" s="155">
        <v>0</v>
      </c>
      <c r="V173" s="161">
        <v>0</v>
      </c>
      <c r="W173" s="161">
        <v>0</v>
      </c>
      <c r="X173" s="155"/>
      <c r="Y173" s="155">
        <v>0</v>
      </c>
      <c r="Z173" s="155">
        <v>0</v>
      </c>
      <c r="AA173" s="155">
        <v>0</v>
      </c>
      <c r="AB173" s="155">
        <v>0</v>
      </c>
      <c r="AC173" s="155">
        <v>0</v>
      </c>
      <c r="AD173" s="155">
        <v>0</v>
      </c>
      <c r="AE173" s="155">
        <v>0</v>
      </c>
      <c r="AF173" s="155">
        <v>0</v>
      </c>
      <c r="AG173" s="155">
        <v>0</v>
      </c>
      <c r="AH173" s="161">
        <v>0</v>
      </c>
      <c r="AI173" s="155">
        <v>0</v>
      </c>
    </row>
    <row r="174" s="179" customFormat="1" ht="16.5" spans="1:35">
      <c r="A174" s="187" t="s">
        <v>293</v>
      </c>
      <c r="B174" s="155">
        <v>6</v>
      </c>
      <c r="C174" s="161">
        <f t="shared" si="14"/>
        <v>171</v>
      </c>
      <c r="D174" s="155"/>
      <c r="E174" s="155">
        <v>100000</v>
      </c>
      <c r="F174" s="155">
        <v>0</v>
      </c>
      <c r="G174" s="155">
        <v>0</v>
      </c>
      <c r="H174" s="155">
        <v>0</v>
      </c>
      <c r="I174" s="155">
        <v>0</v>
      </c>
      <c r="J174" s="155">
        <v>0</v>
      </c>
      <c r="K174" s="155">
        <v>0</v>
      </c>
      <c r="L174" s="155"/>
      <c r="M174" s="161">
        <f t="shared" si="12"/>
        <v>1750</v>
      </c>
      <c r="N174" s="161">
        <f t="shared" si="13"/>
        <v>10</v>
      </c>
      <c r="O174" s="161">
        <v>0</v>
      </c>
      <c r="P174" s="155"/>
      <c r="Q174" s="155">
        <v>0</v>
      </c>
      <c r="R174" s="155">
        <v>800</v>
      </c>
      <c r="S174" s="161">
        <f t="shared" si="10"/>
        <v>0</v>
      </c>
      <c r="T174" s="161">
        <f t="shared" si="11"/>
        <v>0</v>
      </c>
      <c r="U174" s="155">
        <v>0</v>
      </c>
      <c r="V174" s="161">
        <v>0</v>
      </c>
      <c r="W174" s="161">
        <v>0</v>
      </c>
      <c r="X174" s="155"/>
      <c r="Y174" s="155">
        <v>0</v>
      </c>
      <c r="Z174" s="155">
        <v>0</v>
      </c>
      <c r="AA174" s="155">
        <v>0</v>
      </c>
      <c r="AB174" s="155">
        <v>0</v>
      </c>
      <c r="AC174" s="155">
        <v>0</v>
      </c>
      <c r="AD174" s="155">
        <v>0</v>
      </c>
      <c r="AE174" s="155">
        <v>0</v>
      </c>
      <c r="AF174" s="155">
        <v>0</v>
      </c>
      <c r="AG174" s="155">
        <v>0</v>
      </c>
      <c r="AH174" s="161">
        <v>0</v>
      </c>
      <c r="AI174" s="155">
        <v>0</v>
      </c>
    </row>
    <row r="175" s="179" customFormat="1" ht="16.5" spans="1:35">
      <c r="A175" s="187" t="s">
        <v>294</v>
      </c>
      <c r="B175" s="155">
        <v>6</v>
      </c>
      <c r="C175" s="161">
        <f t="shared" si="14"/>
        <v>172</v>
      </c>
      <c r="D175" s="155"/>
      <c r="E175" s="155">
        <v>100000</v>
      </c>
      <c r="F175" s="155">
        <v>0</v>
      </c>
      <c r="G175" s="155">
        <v>0</v>
      </c>
      <c r="H175" s="155">
        <v>0</v>
      </c>
      <c r="I175" s="155">
        <v>0</v>
      </c>
      <c r="J175" s="155">
        <v>0</v>
      </c>
      <c r="K175" s="155">
        <v>0</v>
      </c>
      <c r="L175" s="155"/>
      <c r="M175" s="161">
        <f t="shared" si="12"/>
        <v>1755</v>
      </c>
      <c r="N175" s="161">
        <f t="shared" si="13"/>
        <v>10</v>
      </c>
      <c r="O175" s="161">
        <v>0</v>
      </c>
      <c r="P175" s="155"/>
      <c r="Q175" s="155">
        <v>0</v>
      </c>
      <c r="R175" s="155">
        <v>800</v>
      </c>
      <c r="S175" s="161">
        <f t="shared" si="10"/>
        <v>0</v>
      </c>
      <c r="T175" s="161">
        <f t="shared" si="11"/>
        <v>0</v>
      </c>
      <c r="U175" s="155">
        <v>0</v>
      </c>
      <c r="V175" s="161">
        <v>0</v>
      </c>
      <c r="W175" s="161">
        <v>0</v>
      </c>
      <c r="X175" s="155"/>
      <c r="Y175" s="155">
        <v>0</v>
      </c>
      <c r="Z175" s="155">
        <v>0</v>
      </c>
      <c r="AA175" s="155">
        <v>0</v>
      </c>
      <c r="AB175" s="155">
        <v>0</v>
      </c>
      <c r="AC175" s="155">
        <v>0</v>
      </c>
      <c r="AD175" s="155">
        <v>0</v>
      </c>
      <c r="AE175" s="155">
        <v>0</v>
      </c>
      <c r="AF175" s="155">
        <v>0</v>
      </c>
      <c r="AG175" s="155">
        <v>0</v>
      </c>
      <c r="AH175" s="161">
        <v>0</v>
      </c>
      <c r="AI175" s="155">
        <v>0</v>
      </c>
    </row>
    <row r="176" s="179" customFormat="1" ht="16.5" spans="1:35">
      <c r="A176" s="187" t="s">
        <v>295</v>
      </c>
      <c r="B176" s="155">
        <v>6</v>
      </c>
      <c r="C176" s="161">
        <f t="shared" si="14"/>
        <v>173</v>
      </c>
      <c r="D176" s="155"/>
      <c r="E176" s="155">
        <v>100000</v>
      </c>
      <c r="F176" s="155">
        <v>0</v>
      </c>
      <c r="G176" s="155">
        <v>0</v>
      </c>
      <c r="H176" s="155">
        <v>0</v>
      </c>
      <c r="I176" s="155">
        <v>0</v>
      </c>
      <c r="J176" s="155">
        <v>0</v>
      </c>
      <c r="K176" s="155">
        <v>0</v>
      </c>
      <c r="L176" s="155"/>
      <c r="M176" s="161">
        <f t="shared" si="12"/>
        <v>1760</v>
      </c>
      <c r="N176" s="161">
        <f t="shared" si="13"/>
        <v>10</v>
      </c>
      <c r="O176" s="161">
        <v>0</v>
      </c>
      <c r="P176" s="155"/>
      <c r="Q176" s="155">
        <v>0</v>
      </c>
      <c r="R176" s="155">
        <v>800</v>
      </c>
      <c r="S176" s="161">
        <f t="shared" si="10"/>
        <v>0</v>
      </c>
      <c r="T176" s="161">
        <f t="shared" si="11"/>
        <v>0</v>
      </c>
      <c r="U176" s="155">
        <v>0</v>
      </c>
      <c r="V176" s="161">
        <v>0</v>
      </c>
      <c r="W176" s="161">
        <v>0</v>
      </c>
      <c r="X176" s="155"/>
      <c r="Y176" s="155">
        <v>0</v>
      </c>
      <c r="Z176" s="155">
        <v>0</v>
      </c>
      <c r="AA176" s="155">
        <v>0</v>
      </c>
      <c r="AB176" s="155">
        <v>0</v>
      </c>
      <c r="AC176" s="155">
        <v>0</v>
      </c>
      <c r="AD176" s="155">
        <v>0</v>
      </c>
      <c r="AE176" s="155">
        <v>0</v>
      </c>
      <c r="AF176" s="155">
        <v>0</v>
      </c>
      <c r="AG176" s="155">
        <v>0</v>
      </c>
      <c r="AH176" s="161">
        <v>0</v>
      </c>
      <c r="AI176" s="155">
        <v>0</v>
      </c>
    </row>
    <row r="177" s="179" customFormat="1" ht="16.5" spans="1:35">
      <c r="A177" s="187" t="s">
        <v>296</v>
      </c>
      <c r="B177" s="155">
        <v>6</v>
      </c>
      <c r="C177" s="161">
        <f t="shared" si="14"/>
        <v>174</v>
      </c>
      <c r="D177" s="155"/>
      <c r="E177" s="155">
        <v>100000</v>
      </c>
      <c r="F177" s="155">
        <v>0</v>
      </c>
      <c r="G177" s="155">
        <v>0</v>
      </c>
      <c r="H177" s="155">
        <v>0</v>
      </c>
      <c r="I177" s="155">
        <v>0</v>
      </c>
      <c r="J177" s="155">
        <v>0</v>
      </c>
      <c r="K177" s="155">
        <v>0</v>
      </c>
      <c r="L177" s="155"/>
      <c r="M177" s="161">
        <f t="shared" si="12"/>
        <v>1765</v>
      </c>
      <c r="N177" s="161">
        <f t="shared" si="13"/>
        <v>10</v>
      </c>
      <c r="O177" s="161">
        <v>0</v>
      </c>
      <c r="P177" s="155"/>
      <c r="Q177" s="155">
        <v>0</v>
      </c>
      <c r="R177" s="155">
        <v>800</v>
      </c>
      <c r="S177" s="161">
        <f t="shared" si="10"/>
        <v>0</v>
      </c>
      <c r="T177" s="161">
        <f t="shared" si="11"/>
        <v>0</v>
      </c>
      <c r="U177" s="155">
        <v>0</v>
      </c>
      <c r="V177" s="161">
        <v>0</v>
      </c>
      <c r="W177" s="161">
        <v>0</v>
      </c>
      <c r="X177" s="155"/>
      <c r="Y177" s="155">
        <v>0</v>
      </c>
      <c r="Z177" s="155">
        <v>0</v>
      </c>
      <c r="AA177" s="155">
        <v>0</v>
      </c>
      <c r="AB177" s="155">
        <v>0</v>
      </c>
      <c r="AC177" s="155">
        <v>0</v>
      </c>
      <c r="AD177" s="155">
        <v>0</v>
      </c>
      <c r="AE177" s="155">
        <v>0</v>
      </c>
      <c r="AF177" s="155">
        <v>0</v>
      </c>
      <c r="AG177" s="155">
        <v>0</v>
      </c>
      <c r="AH177" s="161">
        <v>0</v>
      </c>
      <c r="AI177" s="155">
        <v>0</v>
      </c>
    </row>
    <row r="178" s="179" customFormat="1" ht="16.5" spans="1:35">
      <c r="A178" s="187" t="s">
        <v>297</v>
      </c>
      <c r="B178" s="155">
        <v>6</v>
      </c>
      <c r="C178" s="161">
        <f t="shared" si="14"/>
        <v>175</v>
      </c>
      <c r="D178" s="155"/>
      <c r="E178" s="155">
        <v>100000</v>
      </c>
      <c r="F178" s="155">
        <v>0</v>
      </c>
      <c r="G178" s="155">
        <v>0</v>
      </c>
      <c r="H178" s="155">
        <v>0</v>
      </c>
      <c r="I178" s="155">
        <v>0</v>
      </c>
      <c r="J178" s="155">
        <v>0</v>
      </c>
      <c r="K178" s="155">
        <v>0</v>
      </c>
      <c r="L178" s="155"/>
      <c r="M178" s="161">
        <f t="shared" si="12"/>
        <v>1770</v>
      </c>
      <c r="N178" s="161">
        <f t="shared" si="13"/>
        <v>10</v>
      </c>
      <c r="O178" s="161">
        <v>0</v>
      </c>
      <c r="P178" s="155"/>
      <c r="Q178" s="155">
        <v>0</v>
      </c>
      <c r="R178" s="155">
        <v>800</v>
      </c>
      <c r="S178" s="161">
        <f t="shared" si="10"/>
        <v>0</v>
      </c>
      <c r="T178" s="161">
        <f t="shared" si="11"/>
        <v>0</v>
      </c>
      <c r="U178" s="155">
        <v>0</v>
      </c>
      <c r="V178" s="161">
        <v>0</v>
      </c>
      <c r="W178" s="161">
        <v>0</v>
      </c>
      <c r="X178" s="155"/>
      <c r="Y178" s="155">
        <v>0</v>
      </c>
      <c r="Z178" s="155">
        <v>0</v>
      </c>
      <c r="AA178" s="155">
        <v>0</v>
      </c>
      <c r="AB178" s="155">
        <v>0</v>
      </c>
      <c r="AC178" s="155">
        <v>0</v>
      </c>
      <c r="AD178" s="155">
        <v>0</v>
      </c>
      <c r="AE178" s="155">
        <v>0</v>
      </c>
      <c r="AF178" s="155">
        <v>0</v>
      </c>
      <c r="AG178" s="155">
        <v>0</v>
      </c>
      <c r="AH178" s="161">
        <v>0</v>
      </c>
      <c r="AI178" s="155">
        <v>0</v>
      </c>
    </row>
    <row r="179" s="179" customFormat="1" ht="16.5" spans="1:35">
      <c r="A179" s="187" t="s">
        <v>298</v>
      </c>
      <c r="B179" s="155">
        <v>6</v>
      </c>
      <c r="C179" s="161">
        <f t="shared" si="14"/>
        <v>176</v>
      </c>
      <c r="D179" s="155"/>
      <c r="E179" s="155">
        <v>100000</v>
      </c>
      <c r="F179" s="155">
        <v>0</v>
      </c>
      <c r="G179" s="155">
        <v>0</v>
      </c>
      <c r="H179" s="155">
        <v>0</v>
      </c>
      <c r="I179" s="155">
        <v>0</v>
      </c>
      <c r="J179" s="155">
        <v>0</v>
      </c>
      <c r="K179" s="155">
        <v>0</v>
      </c>
      <c r="L179" s="155"/>
      <c r="M179" s="161">
        <f t="shared" si="12"/>
        <v>1775</v>
      </c>
      <c r="N179" s="161">
        <f t="shared" si="13"/>
        <v>10</v>
      </c>
      <c r="O179" s="161">
        <v>0</v>
      </c>
      <c r="P179" s="155"/>
      <c r="Q179" s="155">
        <v>0</v>
      </c>
      <c r="R179" s="155">
        <v>800</v>
      </c>
      <c r="S179" s="161">
        <f t="shared" si="10"/>
        <v>0</v>
      </c>
      <c r="T179" s="161">
        <f t="shared" si="11"/>
        <v>0</v>
      </c>
      <c r="U179" s="155">
        <v>0</v>
      </c>
      <c r="V179" s="161">
        <v>0</v>
      </c>
      <c r="W179" s="161">
        <v>0</v>
      </c>
      <c r="X179" s="155"/>
      <c r="Y179" s="155">
        <v>0</v>
      </c>
      <c r="Z179" s="155">
        <v>0</v>
      </c>
      <c r="AA179" s="155">
        <v>0</v>
      </c>
      <c r="AB179" s="155">
        <v>0</v>
      </c>
      <c r="AC179" s="155">
        <v>0</v>
      </c>
      <c r="AD179" s="155">
        <v>0</v>
      </c>
      <c r="AE179" s="155">
        <v>0</v>
      </c>
      <c r="AF179" s="155">
        <v>0</v>
      </c>
      <c r="AG179" s="155">
        <v>0</v>
      </c>
      <c r="AH179" s="161">
        <v>0</v>
      </c>
      <c r="AI179" s="155">
        <v>0</v>
      </c>
    </row>
    <row r="180" s="179" customFormat="1" ht="16.5" spans="1:35">
      <c r="A180" s="187" t="s">
        <v>299</v>
      </c>
      <c r="B180" s="155">
        <v>6</v>
      </c>
      <c r="C180" s="161">
        <f t="shared" si="14"/>
        <v>177</v>
      </c>
      <c r="D180" s="155"/>
      <c r="E180" s="155">
        <v>100000</v>
      </c>
      <c r="F180" s="155">
        <v>0</v>
      </c>
      <c r="G180" s="155">
        <v>0</v>
      </c>
      <c r="H180" s="155">
        <v>0</v>
      </c>
      <c r="I180" s="155">
        <v>0</v>
      </c>
      <c r="J180" s="155">
        <v>0</v>
      </c>
      <c r="K180" s="155">
        <v>0</v>
      </c>
      <c r="L180" s="155"/>
      <c r="M180" s="161">
        <f t="shared" si="12"/>
        <v>1780</v>
      </c>
      <c r="N180" s="161">
        <f t="shared" si="13"/>
        <v>10</v>
      </c>
      <c r="O180" s="161">
        <v>0</v>
      </c>
      <c r="P180" s="155"/>
      <c r="Q180" s="155">
        <v>0</v>
      </c>
      <c r="R180" s="155">
        <v>800</v>
      </c>
      <c r="S180" s="161">
        <f t="shared" si="10"/>
        <v>0</v>
      </c>
      <c r="T180" s="161">
        <f t="shared" si="11"/>
        <v>0</v>
      </c>
      <c r="U180" s="155">
        <v>0</v>
      </c>
      <c r="V180" s="161">
        <v>0</v>
      </c>
      <c r="W180" s="161">
        <v>0</v>
      </c>
      <c r="X180" s="155"/>
      <c r="Y180" s="155">
        <v>0</v>
      </c>
      <c r="Z180" s="155">
        <v>0</v>
      </c>
      <c r="AA180" s="155">
        <v>0</v>
      </c>
      <c r="AB180" s="155">
        <v>0</v>
      </c>
      <c r="AC180" s="155">
        <v>0</v>
      </c>
      <c r="AD180" s="155">
        <v>0</v>
      </c>
      <c r="AE180" s="155">
        <v>0</v>
      </c>
      <c r="AF180" s="155">
        <v>0</v>
      </c>
      <c r="AG180" s="155">
        <v>0</v>
      </c>
      <c r="AH180" s="161">
        <v>0</v>
      </c>
      <c r="AI180" s="155">
        <v>0</v>
      </c>
    </row>
    <row r="181" s="179" customFormat="1" ht="16.5" spans="1:35">
      <c r="A181" s="187" t="s">
        <v>300</v>
      </c>
      <c r="B181" s="155">
        <v>6</v>
      </c>
      <c r="C181" s="161">
        <f t="shared" si="14"/>
        <v>178</v>
      </c>
      <c r="D181" s="155"/>
      <c r="E181" s="155">
        <v>100000</v>
      </c>
      <c r="F181" s="155">
        <v>0</v>
      </c>
      <c r="G181" s="155">
        <v>0</v>
      </c>
      <c r="H181" s="155">
        <v>0</v>
      </c>
      <c r="I181" s="155">
        <v>0</v>
      </c>
      <c r="J181" s="155">
        <v>0</v>
      </c>
      <c r="K181" s="155">
        <v>0</v>
      </c>
      <c r="L181" s="155"/>
      <c r="M181" s="161">
        <f t="shared" si="12"/>
        <v>1785</v>
      </c>
      <c r="N181" s="161">
        <f t="shared" si="13"/>
        <v>10</v>
      </c>
      <c r="O181" s="161">
        <v>0</v>
      </c>
      <c r="P181" s="155"/>
      <c r="Q181" s="155">
        <v>0</v>
      </c>
      <c r="R181" s="155">
        <v>800</v>
      </c>
      <c r="S181" s="161">
        <f t="shared" si="10"/>
        <v>0</v>
      </c>
      <c r="T181" s="161">
        <f t="shared" si="11"/>
        <v>0</v>
      </c>
      <c r="U181" s="155">
        <v>0</v>
      </c>
      <c r="V181" s="161">
        <v>0</v>
      </c>
      <c r="W181" s="161">
        <v>0</v>
      </c>
      <c r="X181" s="155"/>
      <c r="Y181" s="155">
        <v>0</v>
      </c>
      <c r="Z181" s="155">
        <v>0</v>
      </c>
      <c r="AA181" s="155">
        <v>0</v>
      </c>
      <c r="AB181" s="155">
        <v>0</v>
      </c>
      <c r="AC181" s="155">
        <v>0</v>
      </c>
      <c r="AD181" s="155">
        <v>0</v>
      </c>
      <c r="AE181" s="155">
        <v>0</v>
      </c>
      <c r="AF181" s="155">
        <v>0</v>
      </c>
      <c r="AG181" s="155">
        <v>0</v>
      </c>
      <c r="AH181" s="161">
        <v>0</v>
      </c>
      <c r="AI181" s="155">
        <v>0</v>
      </c>
    </row>
    <row r="182" s="179" customFormat="1" ht="16.5" spans="1:35">
      <c r="A182" s="187" t="s">
        <v>301</v>
      </c>
      <c r="B182" s="155">
        <v>6</v>
      </c>
      <c r="C182" s="161">
        <f t="shared" si="14"/>
        <v>179</v>
      </c>
      <c r="D182" s="155"/>
      <c r="E182" s="155">
        <v>100000</v>
      </c>
      <c r="F182" s="155">
        <v>0</v>
      </c>
      <c r="G182" s="155">
        <v>0</v>
      </c>
      <c r="H182" s="155">
        <v>0</v>
      </c>
      <c r="I182" s="155">
        <v>0</v>
      </c>
      <c r="J182" s="155">
        <v>0</v>
      </c>
      <c r="K182" s="155">
        <v>0</v>
      </c>
      <c r="L182" s="155"/>
      <c r="M182" s="161">
        <f t="shared" si="12"/>
        <v>1790</v>
      </c>
      <c r="N182" s="161">
        <f t="shared" si="13"/>
        <v>10</v>
      </c>
      <c r="O182" s="161">
        <v>0</v>
      </c>
      <c r="P182" s="155"/>
      <c r="Q182" s="155">
        <v>0</v>
      </c>
      <c r="R182" s="155">
        <v>800</v>
      </c>
      <c r="S182" s="161">
        <f t="shared" si="10"/>
        <v>0</v>
      </c>
      <c r="T182" s="161">
        <f t="shared" si="11"/>
        <v>0</v>
      </c>
      <c r="U182" s="155">
        <v>0</v>
      </c>
      <c r="V182" s="161">
        <v>0</v>
      </c>
      <c r="W182" s="161">
        <v>0</v>
      </c>
      <c r="X182" s="155"/>
      <c r="Y182" s="155">
        <v>0</v>
      </c>
      <c r="Z182" s="155">
        <v>0</v>
      </c>
      <c r="AA182" s="155">
        <v>0</v>
      </c>
      <c r="AB182" s="155">
        <v>0</v>
      </c>
      <c r="AC182" s="155">
        <v>0</v>
      </c>
      <c r="AD182" s="155">
        <v>0</v>
      </c>
      <c r="AE182" s="155">
        <v>0</v>
      </c>
      <c r="AF182" s="155">
        <v>0</v>
      </c>
      <c r="AG182" s="155">
        <v>0</v>
      </c>
      <c r="AH182" s="161">
        <v>0</v>
      </c>
      <c r="AI182" s="155">
        <v>0</v>
      </c>
    </row>
    <row r="183" s="179" customFormat="1" ht="16.5" spans="1:35">
      <c r="A183" s="187" t="s">
        <v>302</v>
      </c>
      <c r="B183" s="155">
        <v>6</v>
      </c>
      <c r="C183" s="161">
        <f t="shared" si="14"/>
        <v>180</v>
      </c>
      <c r="D183" s="155"/>
      <c r="E183" s="155">
        <v>100000</v>
      </c>
      <c r="F183" s="155">
        <v>0</v>
      </c>
      <c r="G183" s="155">
        <v>0</v>
      </c>
      <c r="H183" s="155">
        <v>0</v>
      </c>
      <c r="I183" s="155">
        <v>0</v>
      </c>
      <c r="J183" s="155">
        <v>0</v>
      </c>
      <c r="K183" s="155">
        <v>0</v>
      </c>
      <c r="L183" s="155"/>
      <c r="M183" s="161">
        <f t="shared" si="12"/>
        <v>1795</v>
      </c>
      <c r="N183" s="161">
        <f t="shared" si="13"/>
        <v>10</v>
      </c>
      <c r="O183" s="161">
        <v>0</v>
      </c>
      <c r="P183" s="155"/>
      <c r="Q183" s="155">
        <v>0</v>
      </c>
      <c r="R183" s="155">
        <v>800</v>
      </c>
      <c r="S183" s="161">
        <f t="shared" si="10"/>
        <v>0</v>
      </c>
      <c r="T183" s="161">
        <f t="shared" si="11"/>
        <v>0</v>
      </c>
      <c r="U183" s="155">
        <v>0</v>
      </c>
      <c r="V183" s="161">
        <v>0</v>
      </c>
      <c r="W183" s="161">
        <v>0</v>
      </c>
      <c r="X183" s="155"/>
      <c r="Y183" s="155">
        <v>0</v>
      </c>
      <c r="Z183" s="155">
        <v>0</v>
      </c>
      <c r="AA183" s="155">
        <v>0</v>
      </c>
      <c r="AB183" s="155">
        <v>0</v>
      </c>
      <c r="AC183" s="155">
        <v>0</v>
      </c>
      <c r="AD183" s="155">
        <v>0</v>
      </c>
      <c r="AE183" s="155">
        <v>0</v>
      </c>
      <c r="AF183" s="155">
        <v>0</v>
      </c>
      <c r="AG183" s="155">
        <v>0</v>
      </c>
      <c r="AH183" s="161">
        <v>0</v>
      </c>
      <c r="AI183" s="155">
        <v>0</v>
      </c>
    </row>
  </sheetData>
  <conditionalFormatting sqref="B4:B183">
    <cfRule type="dataBar" priority="10">
      <dataBar>
        <cfvo type="min"/>
        <cfvo type="max"/>
        <color rgb="FFFF555A"/>
      </dataBar>
      <extLst>
        <ext xmlns:x14="http://schemas.microsoft.com/office/spreadsheetml/2009/9/main" uri="{B025F937-C7B1-47D3-B67F-A62EFF666E3E}">
          <x14:id>{e1195fa5-3f24-47ac-a93a-819e8524319e}</x14:id>
        </ext>
      </extLst>
    </cfRule>
  </conditionalFormatting>
  <pageMargins left="0.7" right="0.7" top="0.75" bottom="0.75" header="0.3" footer="0.3"/>
  <headerFooter/>
  <legacyDrawing r:id="rId2"/>
  <extLst>
    <ext xmlns:x14="http://schemas.microsoft.com/office/spreadsheetml/2009/9/main" uri="{78C0D931-6437-407d-A8EE-F0AAD7539E65}">
      <x14:conditionalFormattings>
        <x14:conditionalFormatting xmlns:xm="http://schemas.microsoft.com/office/excel/2006/main">
          <x14:cfRule type="dataBar" id="{e1195fa5-3f24-47ac-a93a-819e8524319e}">
            <x14:dataBar minLength="0" maxLength="100" border="1" negativeBarBorderColorSameAsPositive="0">
              <x14:cfvo type="autoMin"/>
              <x14:cfvo type="autoMax"/>
              <x14:borderColor rgb="FFFF555A"/>
              <x14:negativeFillColor rgb="FFFF0000"/>
              <x14:negativeBorderColor rgb="FFFF0000"/>
              <x14:axisColor rgb="FF000000"/>
            </x14:dataBar>
          </x14:cfRule>
          <xm:sqref>B4:B183</xm:sqref>
        </x14:conditionalFormatting>
      </x14:conditionalFormattings>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0000"/>
  </sheetPr>
  <dimension ref="E1:X86"/>
  <sheetViews>
    <sheetView workbookViewId="0">
      <selection activeCell="A1" sqref="A1"/>
    </sheetView>
  </sheetViews>
  <sheetFormatPr defaultColWidth="9" defaultRowHeight="16.5"/>
  <cols>
    <col min="1" max="4" width="9" style="93" customWidth="1"/>
    <col min="5" max="5" width="18.875" style="93" customWidth="1"/>
    <col min="6" max="6" width="18.875" style="94" customWidth="1"/>
    <col min="7" max="7" width="21.75" style="93" customWidth="1"/>
    <col min="8" max="8" width="9.875" style="93" customWidth="1"/>
    <col min="9" max="9" width="12.375" style="93" customWidth="1"/>
    <col min="10" max="10" width="18.5" style="93" customWidth="1"/>
    <col min="11" max="11" width="15" style="133" customWidth="1"/>
    <col min="12" max="12" width="8.375" style="93" customWidth="1"/>
    <col min="13" max="14" width="14.625" style="93" customWidth="1"/>
    <col min="15" max="15" width="15.375" style="133" customWidth="1"/>
    <col min="16" max="16" width="5.5" style="93" customWidth="1"/>
    <col min="17" max="17" width="2.5" style="93" customWidth="1"/>
    <col min="18" max="18" width="6.5" style="93" customWidth="1"/>
    <col min="19" max="19" width="13.125" style="93" customWidth="1"/>
    <col min="20" max="20" width="12.75" style="159" customWidth="1"/>
    <col min="21" max="21" width="9" style="93"/>
    <col min="22" max="22" width="9.625" style="93" customWidth="1"/>
    <col min="23" max="23" width="9" style="126"/>
    <col min="24" max="16383" width="9" style="93"/>
  </cols>
  <sheetData>
    <row r="1" s="94" customFormat="1" spans="5:24">
      <c r="E1" s="95" t="s">
        <v>303</v>
      </c>
      <c r="F1" s="95" t="s">
        <v>304</v>
      </c>
      <c r="G1" s="96" t="s">
        <v>305</v>
      </c>
      <c r="H1" s="136" t="s">
        <v>306</v>
      </c>
      <c r="I1" s="144" t="s">
        <v>307</v>
      </c>
      <c r="J1" s="136" t="s">
        <v>308</v>
      </c>
      <c r="K1" s="145" t="s">
        <v>309</v>
      </c>
      <c r="L1" s="127" t="s">
        <v>68</v>
      </c>
      <c r="M1" s="127" t="s">
        <v>310</v>
      </c>
      <c r="N1" s="163" t="s">
        <v>310</v>
      </c>
      <c r="O1" s="164" t="s">
        <v>311</v>
      </c>
      <c r="P1" s="165" t="s">
        <v>312</v>
      </c>
      <c r="Q1" s="165"/>
      <c r="R1" s="165"/>
      <c r="S1" s="172" t="s">
        <v>313</v>
      </c>
      <c r="T1" s="173"/>
      <c r="V1" s="110" t="s">
        <v>314</v>
      </c>
      <c r="W1" s="110" t="s">
        <v>315</v>
      </c>
      <c r="X1" s="110" t="s">
        <v>316</v>
      </c>
    </row>
    <row r="2" s="94" customFormat="1" spans="5:24">
      <c r="E2" s="98" t="s">
        <v>87</v>
      </c>
      <c r="F2" s="98" t="s">
        <v>87</v>
      </c>
      <c r="G2" s="99" t="s">
        <v>87</v>
      </c>
      <c r="H2" s="136" t="s">
        <v>88</v>
      </c>
      <c r="I2" s="136" t="s">
        <v>88</v>
      </c>
      <c r="J2" s="136" t="s">
        <v>88</v>
      </c>
      <c r="K2" s="145" t="s">
        <v>89</v>
      </c>
      <c r="L2" s="127" t="s">
        <v>88</v>
      </c>
      <c r="M2" s="127" t="s">
        <v>88</v>
      </c>
      <c r="N2" s="163" t="s">
        <v>317</v>
      </c>
      <c r="O2" s="164"/>
      <c r="P2" s="166"/>
      <c r="Q2" s="174"/>
      <c r="R2" s="175"/>
      <c r="S2" s="172"/>
      <c r="T2" s="173"/>
      <c r="V2" s="110"/>
      <c r="W2" s="110"/>
      <c r="X2" s="110"/>
    </row>
    <row r="3" s="94" customFormat="1" spans="5:24">
      <c r="E3" s="100" t="s">
        <v>318</v>
      </c>
      <c r="F3" s="100" t="s">
        <v>90</v>
      </c>
      <c r="G3" s="101" t="s">
        <v>319</v>
      </c>
      <c r="H3" s="100" t="s">
        <v>320</v>
      </c>
      <c r="I3" s="101" t="s">
        <v>321</v>
      </c>
      <c r="J3" s="100" t="s">
        <v>322</v>
      </c>
      <c r="K3" s="146" t="s">
        <v>323</v>
      </c>
      <c r="L3" s="111" t="s">
        <v>102</v>
      </c>
      <c r="M3" s="111" t="s">
        <v>103</v>
      </c>
      <c r="N3" s="111" t="s">
        <v>324</v>
      </c>
      <c r="O3" s="167"/>
      <c r="P3" s="168"/>
      <c r="Q3" s="176"/>
      <c r="R3" s="177"/>
      <c r="S3" s="168"/>
      <c r="T3" s="178"/>
      <c r="V3" s="111"/>
      <c r="W3" s="111"/>
      <c r="X3" s="111"/>
    </row>
    <row r="4" spans="5:24">
      <c r="E4" s="103" t="s">
        <v>325</v>
      </c>
      <c r="F4" s="104" t="s">
        <v>326</v>
      </c>
      <c r="G4" s="103" t="s">
        <v>327</v>
      </c>
      <c r="H4" s="160">
        <v>10</v>
      </c>
      <c r="I4" s="160">
        <v>4</v>
      </c>
      <c r="J4" s="160">
        <v>0</v>
      </c>
      <c r="K4" s="169">
        <v>0</v>
      </c>
      <c r="L4" s="112">
        <f>ROUND(V4/O4*30,0)</f>
        <v>78</v>
      </c>
      <c r="M4" s="112">
        <f>N4*1000</f>
        <v>700</v>
      </c>
      <c r="N4" s="112">
        <v>0.7</v>
      </c>
      <c r="O4" s="170">
        <f>60000/S4-60000/S4/10</f>
        <v>77.1428571428571</v>
      </c>
      <c r="P4" s="112">
        <f>IF(J4=0,1,K4*J4)</f>
        <v>1</v>
      </c>
      <c r="Q4" s="112">
        <v>1</v>
      </c>
      <c r="R4" s="112">
        <f>(P4+Q4)/2</f>
        <v>1</v>
      </c>
      <c r="S4" s="112">
        <f>M4*R4</f>
        <v>700</v>
      </c>
      <c r="V4" s="112">
        <v>200</v>
      </c>
      <c r="W4" s="112"/>
      <c r="X4" s="112">
        <f>O4*L4/60</f>
        <v>100.285714285714</v>
      </c>
    </row>
    <row r="5" spans="5:24">
      <c r="E5" s="103" t="s">
        <v>325</v>
      </c>
      <c r="F5" s="104" t="s">
        <v>326</v>
      </c>
      <c r="G5" s="103" t="s">
        <v>328</v>
      </c>
      <c r="H5" s="160">
        <v>15</v>
      </c>
      <c r="I5" s="160">
        <v>4</v>
      </c>
      <c r="J5" s="160">
        <v>0</v>
      </c>
      <c r="K5" s="169">
        <v>0</v>
      </c>
      <c r="L5" s="112">
        <f>ROUND(V5/O5*30,0)</f>
        <v>136</v>
      </c>
      <c r="M5" s="112">
        <f t="shared" ref="M5:M70" si="0">N5*1000</f>
        <v>700</v>
      </c>
      <c r="N5" s="112">
        <v>0.7</v>
      </c>
      <c r="O5" s="170">
        <f t="shared" ref="O5:O8" si="1">60000/S5-60000/S5/10</f>
        <v>77.1428571428571</v>
      </c>
      <c r="P5" s="112">
        <f>IF(J5=0,1,K5*J5)</f>
        <v>1</v>
      </c>
      <c r="Q5" s="112">
        <v>1</v>
      </c>
      <c r="R5" s="112">
        <f t="shared" ref="R5:R68" si="2">(P5+Q5)/2</f>
        <v>1</v>
      </c>
      <c r="S5" s="112">
        <f t="shared" ref="S5:S68" si="3">M5*R5</f>
        <v>700</v>
      </c>
      <c r="V5" s="112">
        <f>V4+150</f>
        <v>350</v>
      </c>
      <c r="W5" s="112">
        <f>(L5-L4)/15</f>
        <v>3.86666666666667</v>
      </c>
      <c r="X5" s="112">
        <f>O5*L5/60</f>
        <v>174.857142857143</v>
      </c>
    </row>
    <row r="6" spans="5:24">
      <c r="E6" s="103" t="s">
        <v>325</v>
      </c>
      <c r="F6" s="104" t="s">
        <v>326</v>
      </c>
      <c r="G6" s="103" t="s">
        <v>329</v>
      </c>
      <c r="H6" s="160">
        <v>20</v>
      </c>
      <c r="I6" s="160">
        <v>4</v>
      </c>
      <c r="J6" s="160">
        <v>2</v>
      </c>
      <c r="K6" s="169">
        <v>0.4</v>
      </c>
      <c r="L6" s="112">
        <f>ROUND(V6/O6*30,0)</f>
        <v>175</v>
      </c>
      <c r="M6" s="112">
        <f t="shared" si="0"/>
        <v>700</v>
      </c>
      <c r="N6" s="112">
        <v>0.7</v>
      </c>
      <c r="O6" s="170">
        <f t="shared" si="1"/>
        <v>85.7142857142857</v>
      </c>
      <c r="P6" s="112">
        <f>IF(J6=0,1,K6*J6)</f>
        <v>0.8</v>
      </c>
      <c r="Q6" s="112">
        <v>1</v>
      </c>
      <c r="R6" s="112">
        <f t="shared" si="2"/>
        <v>0.9</v>
      </c>
      <c r="S6" s="112">
        <f t="shared" si="3"/>
        <v>630</v>
      </c>
      <c r="V6" s="112">
        <f t="shared" ref="V6:V8" si="4">V5+150</f>
        <v>500</v>
      </c>
      <c r="W6" s="112">
        <f>(L6-L5)/15</f>
        <v>2.6</v>
      </c>
      <c r="X6" s="112">
        <f>O6*L6/60</f>
        <v>250</v>
      </c>
    </row>
    <row r="7" spans="5:24">
      <c r="E7" s="103" t="s">
        <v>325</v>
      </c>
      <c r="F7" s="104" t="s">
        <v>326</v>
      </c>
      <c r="G7" s="103" t="s">
        <v>330</v>
      </c>
      <c r="H7" s="160">
        <v>25</v>
      </c>
      <c r="I7" s="160">
        <v>5</v>
      </c>
      <c r="J7" s="160">
        <v>2</v>
      </c>
      <c r="K7" s="169">
        <v>0.4</v>
      </c>
      <c r="L7" s="112">
        <f>ROUND(V7/O7*30,0)</f>
        <v>228</v>
      </c>
      <c r="M7" s="112">
        <f t="shared" si="0"/>
        <v>700</v>
      </c>
      <c r="N7" s="112">
        <v>0.7</v>
      </c>
      <c r="O7" s="170">
        <f t="shared" si="1"/>
        <v>85.7142857142857</v>
      </c>
      <c r="P7" s="112">
        <f>IF(J7=0,1,K7*J7)</f>
        <v>0.8</v>
      </c>
      <c r="Q7" s="112">
        <v>1</v>
      </c>
      <c r="R7" s="112">
        <f t="shared" si="2"/>
        <v>0.9</v>
      </c>
      <c r="S7" s="112">
        <f t="shared" si="3"/>
        <v>630</v>
      </c>
      <c r="V7" s="112">
        <f t="shared" si="4"/>
        <v>650</v>
      </c>
      <c r="W7" s="112">
        <f>(L7-L6)/15</f>
        <v>3.53333333333333</v>
      </c>
      <c r="X7" s="112">
        <f>O7*L7/60</f>
        <v>325.714285714286</v>
      </c>
    </row>
    <row r="8" spans="5:24">
      <c r="E8" s="103" t="s">
        <v>325</v>
      </c>
      <c r="F8" s="104" t="s">
        <v>326</v>
      </c>
      <c r="G8" s="103" t="s">
        <v>331</v>
      </c>
      <c r="H8" s="160">
        <v>27</v>
      </c>
      <c r="I8" s="160">
        <v>5</v>
      </c>
      <c r="J8" s="160">
        <v>3</v>
      </c>
      <c r="K8" s="169">
        <v>0.3</v>
      </c>
      <c r="L8" s="112">
        <f>ROUND(V8/O8*30,0)</f>
        <v>296</v>
      </c>
      <c r="M8" s="112">
        <f t="shared" si="0"/>
        <v>700</v>
      </c>
      <c r="N8" s="112">
        <v>0.7</v>
      </c>
      <c r="O8" s="170">
        <f t="shared" si="1"/>
        <v>81.203007518797</v>
      </c>
      <c r="P8" s="112">
        <f>IF(J8=0,1,K8*J8)</f>
        <v>0.9</v>
      </c>
      <c r="Q8" s="112">
        <v>1</v>
      </c>
      <c r="R8" s="112">
        <f t="shared" si="2"/>
        <v>0.95</v>
      </c>
      <c r="S8" s="112">
        <f t="shared" si="3"/>
        <v>665</v>
      </c>
      <c r="V8" s="112">
        <f t="shared" si="4"/>
        <v>800</v>
      </c>
      <c r="W8" s="112">
        <f>(L8-L7)/15</f>
        <v>4.53333333333333</v>
      </c>
      <c r="X8" s="112">
        <f>O8*L8/60</f>
        <v>400.601503759398</v>
      </c>
    </row>
    <row r="9" spans="5:23">
      <c r="E9" s="105"/>
      <c r="F9" s="106"/>
      <c r="G9" s="105"/>
      <c r="H9" s="161"/>
      <c r="I9" s="161"/>
      <c r="J9" s="161"/>
      <c r="K9" s="171"/>
      <c r="S9" s="112"/>
      <c r="W9" s="93"/>
    </row>
    <row r="10" spans="5:24">
      <c r="E10" s="103" t="s">
        <v>332</v>
      </c>
      <c r="F10" s="127" t="s">
        <v>333</v>
      </c>
      <c r="G10" s="103" t="s">
        <v>334</v>
      </c>
      <c r="H10" s="160">
        <v>20</v>
      </c>
      <c r="I10" s="160">
        <v>5</v>
      </c>
      <c r="J10" s="160">
        <v>0</v>
      </c>
      <c r="K10" s="169">
        <v>0</v>
      </c>
      <c r="L10" s="112">
        <f>ROUND(V10/O10*30,0)</f>
        <v>23</v>
      </c>
      <c r="M10" s="112">
        <f t="shared" si="0"/>
        <v>200</v>
      </c>
      <c r="N10" s="112">
        <v>0.2</v>
      </c>
      <c r="O10" s="170">
        <f>60000/S10</f>
        <v>300</v>
      </c>
      <c r="P10" s="112">
        <f>IF(J10=0,1,K10*J10)</f>
        <v>1</v>
      </c>
      <c r="Q10" s="112">
        <v>1</v>
      </c>
      <c r="R10" s="112">
        <f t="shared" si="2"/>
        <v>1</v>
      </c>
      <c r="S10" s="112">
        <f t="shared" si="3"/>
        <v>200</v>
      </c>
      <c r="V10" s="112">
        <f>V4+30</f>
        <v>230</v>
      </c>
      <c r="W10" s="112"/>
      <c r="X10" s="112">
        <f>O10*L10/60</f>
        <v>115</v>
      </c>
    </row>
    <row r="11" spans="5:24">
      <c r="E11" s="103" t="s">
        <v>332</v>
      </c>
      <c r="F11" s="127" t="s">
        <v>333</v>
      </c>
      <c r="G11" s="103" t="s">
        <v>335</v>
      </c>
      <c r="H11" s="160">
        <v>22</v>
      </c>
      <c r="I11" s="160">
        <v>5</v>
      </c>
      <c r="J11" s="160">
        <v>0</v>
      </c>
      <c r="K11" s="169">
        <v>0</v>
      </c>
      <c r="L11" s="112">
        <f>ROUND(V11/O11*30,0)</f>
        <v>38</v>
      </c>
      <c r="M11" s="112">
        <f t="shared" si="0"/>
        <v>200</v>
      </c>
      <c r="N11" s="112">
        <v>0.2</v>
      </c>
      <c r="O11" s="170">
        <f t="shared" ref="O11:O14" si="5">60000/S11</f>
        <v>300</v>
      </c>
      <c r="P11" s="112">
        <f>IF(J11=0,1,K11*J11)</f>
        <v>1</v>
      </c>
      <c r="Q11" s="112">
        <v>1</v>
      </c>
      <c r="R11" s="112">
        <f t="shared" si="2"/>
        <v>1</v>
      </c>
      <c r="S11" s="112">
        <f t="shared" si="3"/>
        <v>200</v>
      </c>
      <c r="V11" s="112">
        <f t="shared" ref="V11:V14" si="6">V5+30</f>
        <v>380</v>
      </c>
      <c r="W11" s="112">
        <f>(L11-L10)/15</f>
        <v>1</v>
      </c>
      <c r="X11" s="112">
        <f>O11*L11/60</f>
        <v>190</v>
      </c>
    </row>
    <row r="12" spans="5:24">
      <c r="E12" s="103" t="s">
        <v>332</v>
      </c>
      <c r="F12" s="127" t="s">
        <v>333</v>
      </c>
      <c r="G12" s="103" t="s">
        <v>336</v>
      </c>
      <c r="H12" s="160">
        <v>25</v>
      </c>
      <c r="I12" s="160">
        <v>5</v>
      </c>
      <c r="J12" s="160">
        <v>0</v>
      </c>
      <c r="K12" s="169">
        <v>0</v>
      </c>
      <c r="L12" s="112">
        <f>ROUND(V12/O12*30,0)</f>
        <v>53</v>
      </c>
      <c r="M12" s="112">
        <f t="shared" si="0"/>
        <v>200</v>
      </c>
      <c r="N12" s="112">
        <v>0.2</v>
      </c>
      <c r="O12" s="170">
        <f t="shared" si="5"/>
        <v>300</v>
      </c>
      <c r="P12" s="112">
        <f>IF(J12=0,1,K12*J12)</f>
        <v>1</v>
      </c>
      <c r="Q12" s="112">
        <v>1</v>
      </c>
      <c r="R12" s="112">
        <f t="shared" si="2"/>
        <v>1</v>
      </c>
      <c r="S12" s="112">
        <f t="shared" si="3"/>
        <v>200</v>
      </c>
      <c r="V12" s="112">
        <f t="shared" si="6"/>
        <v>530</v>
      </c>
      <c r="W12" s="112">
        <f>(L12-L11)/15</f>
        <v>1</v>
      </c>
      <c r="X12" s="112">
        <f>O12*L12/60</f>
        <v>265</v>
      </c>
    </row>
    <row r="13" spans="5:24">
      <c r="E13" s="103" t="s">
        <v>332</v>
      </c>
      <c r="F13" s="127" t="s">
        <v>333</v>
      </c>
      <c r="G13" s="103" t="s">
        <v>337</v>
      </c>
      <c r="H13" s="160">
        <v>27</v>
      </c>
      <c r="I13" s="160">
        <v>6</v>
      </c>
      <c r="J13" s="160">
        <v>0</v>
      </c>
      <c r="K13" s="169">
        <v>0</v>
      </c>
      <c r="L13" s="112">
        <f>ROUND(V13/O13*30,0)</f>
        <v>68</v>
      </c>
      <c r="M13" s="112">
        <f t="shared" si="0"/>
        <v>200</v>
      </c>
      <c r="N13" s="112">
        <v>0.2</v>
      </c>
      <c r="O13" s="170">
        <f t="shared" si="5"/>
        <v>300</v>
      </c>
      <c r="P13" s="112">
        <f>IF(J13=0,1,K13*J13)</f>
        <v>1</v>
      </c>
      <c r="Q13" s="112">
        <v>1</v>
      </c>
      <c r="R13" s="112">
        <f t="shared" si="2"/>
        <v>1</v>
      </c>
      <c r="S13" s="112">
        <f t="shared" si="3"/>
        <v>200</v>
      </c>
      <c r="V13" s="112">
        <f t="shared" si="6"/>
        <v>680</v>
      </c>
      <c r="W13" s="112">
        <f>(L13-L12)/15</f>
        <v>1</v>
      </c>
      <c r="X13" s="112">
        <f>O13*L13/60</f>
        <v>340</v>
      </c>
    </row>
    <row r="14" spans="5:24">
      <c r="E14" s="103" t="s">
        <v>332</v>
      </c>
      <c r="F14" s="127" t="s">
        <v>333</v>
      </c>
      <c r="G14" s="103" t="s">
        <v>338</v>
      </c>
      <c r="H14" s="160">
        <v>30</v>
      </c>
      <c r="I14" s="160">
        <v>6</v>
      </c>
      <c r="J14" s="160">
        <v>0</v>
      </c>
      <c r="K14" s="169">
        <v>0</v>
      </c>
      <c r="L14" s="112">
        <f>ROUND(V14/O14*30,0)</f>
        <v>83</v>
      </c>
      <c r="M14" s="112">
        <f t="shared" si="0"/>
        <v>200</v>
      </c>
      <c r="N14" s="112">
        <v>0.2</v>
      </c>
      <c r="O14" s="170">
        <f t="shared" si="5"/>
        <v>300</v>
      </c>
      <c r="P14" s="112">
        <f>IF(J14=0,1,K14*J14)</f>
        <v>1</v>
      </c>
      <c r="Q14" s="112">
        <v>1</v>
      </c>
      <c r="R14" s="112">
        <f t="shared" si="2"/>
        <v>1</v>
      </c>
      <c r="S14" s="112">
        <f t="shared" si="3"/>
        <v>200</v>
      </c>
      <c r="V14" s="112">
        <f t="shared" si="6"/>
        <v>830</v>
      </c>
      <c r="W14" s="112">
        <f>(L14-L13)/15</f>
        <v>1</v>
      </c>
      <c r="X14" s="112">
        <f>O14*L14/60</f>
        <v>415</v>
      </c>
    </row>
    <row r="15" spans="7:23">
      <c r="G15" s="105"/>
      <c r="S15" s="112"/>
      <c r="W15" s="93"/>
    </row>
    <row r="16" spans="5:24">
      <c r="E16" s="162" t="s">
        <v>339</v>
      </c>
      <c r="F16" s="127" t="s">
        <v>340</v>
      </c>
      <c r="G16" s="103" t="s">
        <v>341</v>
      </c>
      <c r="H16" s="160">
        <v>25</v>
      </c>
      <c r="I16" s="160">
        <v>5</v>
      </c>
      <c r="J16" s="160">
        <v>3</v>
      </c>
      <c r="K16" s="169">
        <v>0.25</v>
      </c>
      <c r="L16" s="112">
        <f>ROUND(V16/O16*30,0)</f>
        <v>40</v>
      </c>
      <c r="M16" s="112">
        <f t="shared" si="0"/>
        <v>400</v>
      </c>
      <c r="N16" s="112">
        <v>0.4</v>
      </c>
      <c r="O16" s="170">
        <f>60000/S16</f>
        <v>171.428571428571</v>
      </c>
      <c r="P16" s="112">
        <f>IF(J16=0,1,K16*J16)</f>
        <v>0.75</v>
      </c>
      <c r="Q16" s="112">
        <v>1</v>
      </c>
      <c r="R16" s="112">
        <f t="shared" si="2"/>
        <v>0.875</v>
      </c>
      <c r="S16" s="112">
        <f t="shared" si="3"/>
        <v>350</v>
      </c>
      <c r="V16" s="112">
        <f>V10</f>
        <v>230</v>
      </c>
      <c r="W16" s="112"/>
      <c r="X16" s="112">
        <f>O16*L16/60</f>
        <v>114.285714285714</v>
      </c>
    </row>
    <row r="17" spans="5:24">
      <c r="E17" s="162" t="s">
        <v>339</v>
      </c>
      <c r="F17" s="127" t="s">
        <v>340</v>
      </c>
      <c r="G17" s="103" t="s">
        <v>342</v>
      </c>
      <c r="H17" s="160">
        <v>26</v>
      </c>
      <c r="I17" s="160">
        <v>5</v>
      </c>
      <c r="J17" s="160">
        <v>3</v>
      </c>
      <c r="K17" s="169">
        <v>0.25</v>
      </c>
      <c r="L17" s="112">
        <f>ROUND(V17/O17*30,0)</f>
        <v>67</v>
      </c>
      <c r="M17" s="112">
        <f t="shared" si="0"/>
        <v>400</v>
      </c>
      <c r="N17" s="112">
        <v>0.4</v>
      </c>
      <c r="O17" s="170">
        <f t="shared" ref="O17:O20" si="7">60000/S17</f>
        <v>171.428571428571</v>
      </c>
      <c r="P17" s="112">
        <f>IF(J17=0,1,K17*J17)</f>
        <v>0.75</v>
      </c>
      <c r="Q17" s="112">
        <v>1</v>
      </c>
      <c r="R17" s="112">
        <f t="shared" si="2"/>
        <v>0.875</v>
      </c>
      <c r="S17" s="112">
        <f t="shared" si="3"/>
        <v>350</v>
      </c>
      <c r="V17" s="112">
        <f t="shared" ref="V17:V20" si="8">V11</f>
        <v>380</v>
      </c>
      <c r="W17" s="112">
        <f>(L17-L16)/15</f>
        <v>1.8</v>
      </c>
      <c r="X17" s="112">
        <f>O17*L17/60</f>
        <v>191.428571428571</v>
      </c>
    </row>
    <row r="18" spans="5:24">
      <c r="E18" s="162" t="s">
        <v>339</v>
      </c>
      <c r="F18" s="127" t="s">
        <v>340</v>
      </c>
      <c r="G18" s="103" t="s">
        <v>343</v>
      </c>
      <c r="H18" s="160">
        <v>27</v>
      </c>
      <c r="I18" s="160">
        <v>5</v>
      </c>
      <c r="J18" s="160">
        <v>3</v>
      </c>
      <c r="K18" s="169">
        <v>0.25</v>
      </c>
      <c r="L18" s="112">
        <f>ROUND(V18/O18*30,0)</f>
        <v>93</v>
      </c>
      <c r="M18" s="112">
        <f t="shared" si="0"/>
        <v>400</v>
      </c>
      <c r="N18" s="112">
        <v>0.4</v>
      </c>
      <c r="O18" s="170">
        <f t="shared" si="7"/>
        <v>171.428571428571</v>
      </c>
      <c r="P18" s="112">
        <f>IF(J18=0,1,K18*J18)</f>
        <v>0.75</v>
      </c>
      <c r="Q18" s="112">
        <v>1</v>
      </c>
      <c r="R18" s="112">
        <f t="shared" si="2"/>
        <v>0.875</v>
      </c>
      <c r="S18" s="112">
        <f t="shared" si="3"/>
        <v>350</v>
      </c>
      <c r="V18" s="112">
        <f t="shared" si="8"/>
        <v>530</v>
      </c>
      <c r="W18" s="112">
        <f>(L18-L17)/15</f>
        <v>1.73333333333333</v>
      </c>
      <c r="X18" s="112">
        <f>O18*L18/60</f>
        <v>265.714285714286</v>
      </c>
    </row>
    <row r="19" spans="5:24">
      <c r="E19" s="162" t="s">
        <v>339</v>
      </c>
      <c r="F19" s="127" t="s">
        <v>340</v>
      </c>
      <c r="G19" s="103" t="s">
        <v>344</v>
      </c>
      <c r="H19" s="160">
        <v>28</v>
      </c>
      <c r="I19" s="160">
        <v>5</v>
      </c>
      <c r="J19" s="160">
        <v>3</v>
      </c>
      <c r="K19" s="169">
        <v>0.25</v>
      </c>
      <c r="L19" s="112">
        <f>ROUND(V19/O19*30,0)</f>
        <v>119</v>
      </c>
      <c r="M19" s="112">
        <f t="shared" si="0"/>
        <v>400</v>
      </c>
      <c r="N19" s="112">
        <v>0.4</v>
      </c>
      <c r="O19" s="170">
        <f t="shared" si="7"/>
        <v>171.428571428571</v>
      </c>
      <c r="P19" s="112">
        <f>IF(J19=0,1,K19*J19)</f>
        <v>0.75</v>
      </c>
      <c r="Q19" s="112">
        <v>1</v>
      </c>
      <c r="R19" s="112">
        <f t="shared" si="2"/>
        <v>0.875</v>
      </c>
      <c r="S19" s="112">
        <f t="shared" si="3"/>
        <v>350</v>
      </c>
      <c r="V19" s="112">
        <f t="shared" si="8"/>
        <v>680</v>
      </c>
      <c r="W19" s="112">
        <f>(L19-L18)/15</f>
        <v>1.73333333333333</v>
      </c>
      <c r="X19" s="112">
        <f>O19*L19/60</f>
        <v>340</v>
      </c>
    </row>
    <row r="20" spans="5:24">
      <c r="E20" s="162" t="s">
        <v>339</v>
      </c>
      <c r="F20" s="127" t="s">
        <v>340</v>
      </c>
      <c r="G20" s="103" t="s">
        <v>345</v>
      </c>
      <c r="H20" s="160">
        <v>30</v>
      </c>
      <c r="I20" s="160">
        <v>5</v>
      </c>
      <c r="J20" s="160">
        <v>4</v>
      </c>
      <c r="K20" s="169">
        <v>0.2</v>
      </c>
      <c r="L20" s="112">
        <f>ROUND(V20/O20*30,0)</f>
        <v>149</v>
      </c>
      <c r="M20" s="112">
        <f t="shared" si="0"/>
        <v>400</v>
      </c>
      <c r="N20" s="112">
        <v>0.4</v>
      </c>
      <c r="O20" s="170">
        <f t="shared" si="7"/>
        <v>166.666666666667</v>
      </c>
      <c r="P20" s="112">
        <f>IF(J20=0,1,K20*J20)</f>
        <v>0.8</v>
      </c>
      <c r="Q20" s="112">
        <v>1</v>
      </c>
      <c r="R20" s="112">
        <f t="shared" si="2"/>
        <v>0.9</v>
      </c>
      <c r="S20" s="112">
        <f t="shared" si="3"/>
        <v>360</v>
      </c>
      <c r="V20" s="112">
        <f t="shared" si="8"/>
        <v>830</v>
      </c>
      <c r="W20" s="112">
        <f>(L20-L19)/15</f>
        <v>2</v>
      </c>
      <c r="X20" s="112">
        <f>O20*L20/60</f>
        <v>413.888888888889</v>
      </c>
    </row>
    <row r="21" spans="19:23">
      <c r="S21" s="112"/>
      <c r="W21" s="93"/>
    </row>
    <row r="22" spans="5:24">
      <c r="E22" s="103" t="s">
        <v>346</v>
      </c>
      <c r="F22" s="127" t="s">
        <v>347</v>
      </c>
      <c r="G22" s="103" t="s">
        <v>348</v>
      </c>
      <c r="H22" s="160">
        <v>20</v>
      </c>
      <c r="I22" s="160">
        <v>4</v>
      </c>
      <c r="J22" s="160">
        <v>3</v>
      </c>
      <c r="K22" s="169">
        <v>0.25</v>
      </c>
      <c r="L22" s="112">
        <f>ROUND(V22/O22*30,0)</f>
        <v>30</v>
      </c>
      <c r="M22" s="112">
        <f t="shared" si="0"/>
        <v>300</v>
      </c>
      <c r="N22" s="112">
        <v>0.3</v>
      </c>
      <c r="O22" s="170">
        <f>60000/S22</f>
        <v>228.571428571429</v>
      </c>
      <c r="P22" s="112">
        <f>IF(J22=0,1,K22*J22)</f>
        <v>0.75</v>
      </c>
      <c r="Q22" s="112">
        <v>1</v>
      </c>
      <c r="R22" s="112">
        <f t="shared" si="2"/>
        <v>0.875</v>
      </c>
      <c r="S22" s="112">
        <f t="shared" si="3"/>
        <v>262.5</v>
      </c>
      <c r="V22" s="112">
        <f>V16</f>
        <v>230</v>
      </c>
      <c r="W22" s="112"/>
      <c r="X22" s="112">
        <f>O22*L22/60</f>
        <v>114.285714285714</v>
      </c>
    </row>
    <row r="23" spans="5:24">
      <c r="E23" s="103" t="s">
        <v>346</v>
      </c>
      <c r="F23" s="127" t="s">
        <v>347</v>
      </c>
      <c r="G23" s="103" t="s">
        <v>349</v>
      </c>
      <c r="H23" s="160">
        <v>22</v>
      </c>
      <c r="I23" s="160">
        <v>4</v>
      </c>
      <c r="J23" s="160">
        <v>3</v>
      </c>
      <c r="K23" s="169">
        <v>0.25</v>
      </c>
      <c r="L23" s="112">
        <f>ROUND(V23/O23*30,0)</f>
        <v>50</v>
      </c>
      <c r="M23" s="112">
        <f t="shared" si="0"/>
        <v>300</v>
      </c>
      <c r="N23" s="112">
        <v>0.3</v>
      </c>
      <c r="O23" s="170">
        <f t="shared" ref="O23:O26" si="9">60000/S23</f>
        <v>228.571428571429</v>
      </c>
      <c r="P23" s="112">
        <f>IF(J23=0,1,K23*J23)</f>
        <v>0.75</v>
      </c>
      <c r="Q23" s="112">
        <v>1</v>
      </c>
      <c r="R23" s="112">
        <f t="shared" si="2"/>
        <v>0.875</v>
      </c>
      <c r="S23" s="112">
        <f t="shared" si="3"/>
        <v>262.5</v>
      </c>
      <c r="V23" s="112">
        <f t="shared" ref="V23:V26" si="10">V17</f>
        <v>380</v>
      </c>
      <c r="W23" s="112">
        <f>(L23-L22)/15</f>
        <v>1.33333333333333</v>
      </c>
      <c r="X23" s="112">
        <f>O23*L23/60</f>
        <v>190.47619047619</v>
      </c>
    </row>
    <row r="24" spans="5:24">
      <c r="E24" s="103" t="s">
        <v>346</v>
      </c>
      <c r="F24" s="127" t="s">
        <v>347</v>
      </c>
      <c r="G24" s="103" t="s">
        <v>350</v>
      </c>
      <c r="H24" s="160">
        <v>24</v>
      </c>
      <c r="I24" s="160">
        <v>4</v>
      </c>
      <c r="J24" s="160">
        <v>3</v>
      </c>
      <c r="K24" s="169">
        <v>0.25</v>
      </c>
      <c r="L24" s="112">
        <f>ROUND(V24/O24*30,0)</f>
        <v>70</v>
      </c>
      <c r="M24" s="112">
        <f t="shared" si="0"/>
        <v>300</v>
      </c>
      <c r="N24" s="112">
        <v>0.3</v>
      </c>
      <c r="O24" s="170">
        <f t="shared" si="9"/>
        <v>228.571428571429</v>
      </c>
      <c r="P24" s="112">
        <f>IF(J24=0,1,K24*J24)</f>
        <v>0.75</v>
      </c>
      <c r="Q24" s="112">
        <v>1</v>
      </c>
      <c r="R24" s="112">
        <f t="shared" si="2"/>
        <v>0.875</v>
      </c>
      <c r="S24" s="112">
        <f t="shared" si="3"/>
        <v>262.5</v>
      </c>
      <c r="V24" s="112">
        <f t="shared" si="10"/>
        <v>530</v>
      </c>
      <c r="W24" s="112">
        <f>(L24-L23)/15</f>
        <v>1.33333333333333</v>
      </c>
      <c r="X24" s="112">
        <f>O24*L24/60</f>
        <v>266.666666666667</v>
      </c>
    </row>
    <row r="25" spans="5:24">
      <c r="E25" s="103" t="s">
        <v>346</v>
      </c>
      <c r="F25" s="127" t="s">
        <v>347</v>
      </c>
      <c r="G25" s="103" t="s">
        <v>351</v>
      </c>
      <c r="H25" s="160">
        <v>27</v>
      </c>
      <c r="I25" s="160">
        <v>4</v>
      </c>
      <c r="J25" s="160">
        <v>3</v>
      </c>
      <c r="K25" s="169">
        <v>0.25</v>
      </c>
      <c r="L25" s="112">
        <f>ROUND(V25/O25*30,0)</f>
        <v>89</v>
      </c>
      <c r="M25" s="112">
        <f t="shared" si="0"/>
        <v>300</v>
      </c>
      <c r="N25" s="112">
        <v>0.3</v>
      </c>
      <c r="O25" s="170">
        <f t="shared" si="9"/>
        <v>228.571428571429</v>
      </c>
      <c r="P25" s="112">
        <f>IF(J25=0,1,K25*J25)</f>
        <v>0.75</v>
      </c>
      <c r="Q25" s="112">
        <v>1</v>
      </c>
      <c r="R25" s="112">
        <f t="shared" si="2"/>
        <v>0.875</v>
      </c>
      <c r="S25" s="112">
        <f t="shared" si="3"/>
        <v>262.5</v>
      </c>
      <c r="V25" s="112">
        <f t="shared" si="10"/>
        <v>680</v>
      </c>
      <c r="W25" s="112">
        <f>(L25-L24)/15</f>
        <v>1.26666666666667</v>
      </c>
      <c r="X25" s="112">
        <f>O25*L25/60</f>
        <v>339.047619047619</v>
      </c>
    </row>
    <row r="26" spans="5:24">
      <c r="E26" s="103" t="s">
        <v>346</v>
      </c>
      <c r="F26" s="127" t="s">
        <v>347</v>
      </c>
      <c r="G26" s="103" t="s">
        <v>352</v>
      </c>
      <c r="H26" s="160">
        <v>30</v>
      </c>
      <c r="I26" s="160">
        <v>5</v>
      </c>
      <c r="J26" s="160">
        <v>3</v>
      </c>
      <c r="K26" s="169">
        <v>0.25</v>
      </c>
      <c r="L26" s="112">
        <f>ROUND(V26/O26*30,0)</f>
        <v>109</v>
      </c>
      <c r="M26" s="112">
        <f t="shared" si="0"/>
        <v>300</v>
      </c>
      <c r="N26" s="112">
        <v>0.3</v>
      </c>
      <c r="O26" s="170">
        <f t="shared" si="9"/>
        <v>228.571428571429</v>
      </c>
      <c r="P26" s="112">
        <f>IF(J26=0,1,K26*J26)</f>
        <v>0.75</v>
      </c>
      <c r="Q26" s="112">
        <v>1</v>
      </c>
      <c r="R26" s="112">
        <f t="shared" si="2"/>
        <v>0.875</v>
      </c>
      <c r="S26" s="112">
        <f t="shared" si="3"/>
        <v>262.5</v>
      </c>
      <c r="V26" s="112">
        <f t="shared" si="10"/>
        <v>830</v>
      </c>
      <c r="W26" s="112">
        <f>(L26-L25)/15</f>
        <v>1.33333333333333</v>
      </c>
      <c r="X26" s="112">
        <f>O26*L26/60</f>
        <v>415.238095238095</v>
      </c>
    </row>
    <row r="27" spans="5:23">
      <c r="E27" s="105"/>
      <c r="F27" s="106"/>
      <c r="G27" s="105"/>
      <c r="H27" s="161"/>
      <c r="I27" s="161"/>
      <c r="J27" s="161"/>
      <c r="K27" s="171"/>
      <c r="S27" s="112"/>
      <c r="W27" s="93"/>
    </row>
    <row r="28" spans="5:24">
      <c r="E28" s="103" t="s">
        <v>353</v>
      </c>
      <c r="F28" s="127" t="s">
        <v>354</v>
      </c>
      <c r="G28" s="103" t="s">
        <v>355</v>
      </c>
      <c r="H28" s="160">
        <v>4</v>
      </c>
      <c r="I28" s="160">
        <v>3</v>
      </c>
      <c r="J28" s="160">
        <v>0</v>
      </c>
      <c r="K28" s="169">
        <v>0</v>
      </c>
      <c r="L28" s="112">
        <f>ROUND(V28/O28*30,0)</f>
        <v>92</v>
      </c>
      <c r="M28" s="112">
        <f t="shared" si="0"/>
        <v>800</v>
      </c>
      <c r="N28" s="112">
        <v>0.8</v>
      </c>
      <c r="O28" s="170">
        <f>60000/S28</f>
        <v>75</v>
      </c>
      <c r="P28" s="112">
        <f>IF(J28=0,1,K28*J28)</f>
        <v>1</v>
      </c>
      <c r="Q28" s="112">
        <v>1</v>
      </c>
      <c r="R28" s="112">
        <f t="shared" si="2"/>
        <v>1</v>
      </c>
      <c r="S28" s="112">
        <f t="shared" si="3"/>
        <v>800</v>
      </c>
      <c r="V28" s="112">
        <f>V22</f>
        <v>230</v>
      </c>
      <c r="W28" s="112"/>
      <c r="X28" s="112">
        <f>O28*L28/60</f>
        <v>115</v>
      </c>
    </row>
    <row r="29" spans="5:24">
      <c r="E29" s="103" t="s">
        <v>353</v>
      </c>
      <c r="F29" s="127" t="s">
        <v>354</v>
      </c>
      <c r="G29" s="103" t="s">
        <v>356</v>
      </c>
      <c r="H29" s="160">
        <v>5</v>
      </c>
      <c r="I29" s="160">
        <v>3</v>
      </c>
      <c r="J29" s="160">
        <v>0</v>
      </c>
      <c r="K29" s="169">
        <v>0</v>
      </c>
      <c r="L29" s="112">
        <f>ROUND(V29/O29*30,0)</f>
        <v>152</v>
      </c>
      <c r="M29" s="112">
        <f t="shared" si="0"/>
        <v>800</v>
      </c>
      <c r="N29" s="112">
        <v>0.8</v>
      </c>
      <c r="O29" s="170">
        <f t="shared" ref="O29:O32" si="11">60000/S29</f>
        <v>75</v>
      </c>
      <c r="P29" s="112">
        <f>IF(J29=0,1,K29*J29)</f>
        <v>1</v>
      </c>
      <c r="Q29" s="112">
        <v>1</v>
      </c>
      <c r="R29" s="112">
        <f t="shared" si="2"/>
        <v>1</v>
      </c>
      <c r="S29" s="112">
        <f t="shared" si="3"/>
        <v>800</v>
      </c>
      <c r="V29" s="112">
        <f t="shared" ref="V29:V32" si="12">V23</f>
        <v>380</v>
      </c>
      <c r="W29" s="112">
        <f>(L29-L28)/15</f>
        <v>4</v>
      </c>
      <c r="X29" s="112">
        <f>O29*L29/60</f>
        <v>190</v>
      </c>
    </row>
    <row r="30" spans="5:24">
      <c r="E30" s="103" t="s">
        <v>353</v>
      </c>
      <c r="F30" s="127" t="s">
        <v>354</v>
      </c>
      <c r="G30" s="103" t="s">
        <v>357</v>
      </c>
      <c r="H30" s="160">
        <v>6</v>
      </c>
      <c r="I30" s="160">
        <v>3</v>
      </c>
      <c r="J30" s="160">
        <v>0</v>
      </c>
      <c r="K30" s="169">
        <v>0</v>
      </c>
      <c r="L30" s="112">
        <f>ROUND(V30/O30*30,0)</f>
        <v>212</v>
      </c>
      <c r="M30" s="112">
        <f t="shared" si="0"/>
        <v>800</v>
      </c>
      <c r="N30" s="112">
        <v>0.8</v>
      </c>
      <c r="O30" s="170">
        <f t="shared" si="11"/>
        <v>75</v>
      </c>
      <c r="P30" s="112">
        <f>IF(J30=0,1,K30*J30)</f>
        <v>1</v>
      </c>
      <c r="Q30" s="112">
        <v>1</v>
      </c>
      <c r="R30" s="112">
        <f t="shared" si="2"/>
        <v>1</v>
      </c>
      <c r="S30" s="112">
        <f t="shared" si="3"/>
        <v>800</v>
      </c>
      <c r="V30" s="112">
        <f t="shared" si="12"/>
        <v>530</v>
      </c>
      <c r="W30" s="112">
        <f>(L30-L29)/15</f>
        <v>4</v>
      </c>
      <c r="X30" s="112">
        <f>O30*L30/60</f>
        <v>265</v>
      </c>
    </row>
    <row r="31" spans="5:24">
      <c r="E31" s="103" t="s">
        <v>353</v>
      </c>
      <c r="F31" s="127" t="s">
        <v>354</v>
      </c>
      <c r="G31" s="103" t="s">
        <v>358</v>
      </c>
      <c r="H31" s="160">
        <v>7</v>
      </c>
      <c r="I31" s="160">
        <v>3</v>
      </c>
      <c r="J31" s="160">
        <v>0</v>
      </c>
      <c r="K31" s="169">
        <v>0</v>
      </c>
      <c r="L31" s="112">
        <f>ROUND(V31/O31*30,0)</f>
        <v>272</v>
      </c>
      <c r="M31" s="112">
        <f t="shared" si="0"/>
        <v>800</v>
      </c>
      <c r="N31" s="112">
        <v>0.8</v>
      </c>
      <c r="O31" s="170">
        <f t="shared" si="11"/>
        <v>75</v>
      </c>
      <c r="P31" s="112">
        <f>IF(J31=0,1,K31*J31)</f>
        <v>1</v>
      </c>
      <c r="Q31" s="112">
        <v>1</v>
      </c>
      <c r="R31" s="112">
        <f t="shared" si="2"/>
        <v>1</v>
      </c>
      <c r="S31" s="112">
        <f t="shared" si="3"/>
        <v>800</v>
      </c>
      <c r="V31" s="112">
        <f t="shared" si="12"/>
        <v>680</v>
      </c>
      <c r="W31" s="112">
        <f>(L31-L30)/15</f>
        <v>4</v>
      </c>
      <c r="X31" s="112">
        <f>O31*L31/60</f>
        <v>340</v>
      </c>
    </row>
    <row r="32" spans="5:24">
      <c r="E32" s="103" t="s">
        <v>353</v>
      </c>
      <c r="F32" s="127" t="s">
        <v>354</v>
      </c>
      <c r="G32" s="103" t="s">
        <v>359</v>
      </c>
      <c r="H32" s="160">
        <v>8</v>
      </c>
      <c r="I32" s="160">
        <v>3</v>
      </c>
      <c r="J32" s="160">
        <v>0</v>
      </c>
      <c r="K32" s="169">
        <v>0</v>
      </c>
      <c r="L32" s="112">
        <f>ROUND(V32/O32*30,0)</f>
        <v>332</v>
      </c>
      <c r="M32" s="112">
        <f t="shared" si="0"/>
        <v>800</v>
      </c>
      <c r="N32" s="112">
        <v>0.8</v>
      </c>
      <c r="O32" s="170">
        <f t="shared" si="11"/>
        <v>75</v>
      </c>
      <c r="P32" s="112">
        <f>IF(J32=0,1,K32*J32)</f>
        <v>1</v>
      </c>
      <c r="Q32" s="112">
        <v>1</v>
      </c>
      <c r="R32" s="112">
        <f t="shared" si="2"/>
        <v>1</v>
      </c>
      <c r="S32" s="112">
        <f t="shared" si="3"/>
        <v>800</v>
      </c>
      <c r="V32" s="112">
        <f t="shared" si="12"/>
        <v>830</v>
      </c>
      <c r="W32" s="112">
        <f>(L32-L31)/15</f>
        <v>4</v>
      </c>
      <c r="X32" s="112">
        <f>O32*L32/60</f>
        <v>415</v>
      </c>
    </row>
    <row r="33" spans="19:23">
      <c r="S33" s="112"/>
      <c r="W33" s="93"/>
    </row>
    <row r="34" spans="5:24">
      <c r="E34" s="103" t="s">
        <v>360</v>
      </c>
      <c r="F34" s="127" t="s">
        <v>361</v>
      </c>
      <c r="G34" s="103" t="s">
        <v>362</v>
      </c>
      <c r="H34" s="160">
        <v>20</v>
      </c>
      <c r="I34" s="160">
        <v>6</v>
      </c>
      <c r="J34" s="160">
        <v>0</v>
      </c>
      <c r="K34" s="169">
        <v>0</v>
      </c>
      <c r="L34" s="112">
        <f>ROUND(V34/O34*30,0)</f>
        <v>115</v>
      </c>
      <c r="M34" s="112">
        <f t="shared" si="0"/>
        <v>1000</v>
      </c>
      <c r="N34" s="112">
        <v>1</v>
      </c>
      <c r="O34" s="170">
        <f>60000/S34</f>
        <v>60</v>
      </c>
      <c r="P34" s="112">
        <f>IF(J34=0,1,K34*J34)</f>
        <v>1</v>
      </c>
      <c r="Q34" s="112">
        <v>1</v>
      </c>
      <c r="R34" s="112">
        <f t="shared" si="2"/>
        <v>1</v>
      </c>
      <c r="S34" s="112">
        <f t="shared" si="3"/>
        <v>1000</v>
      </c>
      <c r="V34" s="112">
        <f>V28</f>
        <v>230</v>
      </c>
      <c r="W34" s="112"/>
      <c r="X34" s="112">
        <f>O34*L34/60</f>
        <v>115</v>
      </c>
    </row>
    <row r="35" spans="5:24">
      <c r="E35" s="103" t="s">
        <v>360</v>
      </c>
      <c r="F35" s="127" t="s">
        <v>361</v>
      </c>
      <c r="G35" s="103" t="s">
        <v>363</v>
      </c>
      <c r="H35" s="160">
        <v>20</v>
      </c>
      <c r="I35" s="160">
        <v>6</v>
      </c>
      <c r="J35" s="160">
        <v>0</v>
      </c>
      <c r="K35" s="169">
        <v>0</v>
      </c>
      <c r="L35" s="112">
        <f>ROUND(V35/O35*30,0)</f>
        <v>190</v>
      </c>
      <c r="M35" s="112">
        <f t="shared" si="0"/>
        <v>1000</v>
      </c>
      <c r="N35" s="112">
        <v>1</v>
      </c>
      <c r="O35" s="170">
        <f t="shared" ref="O35:O38" si="13">60000/S35</f>
        <v>60</v>
      </c>
      <c r="P35" s="112">
        <f>IF(J35=0,1,K35*J35)</f>
        <v>1</v>
      </c>
      <c r="Q35" s="112">
        <v>1</v>
      </c>
      <c r="R35" s="112">
        <f t="shared" si="2"/>
        <v>1</v>
      </c>
      <c r="S35" s="112">
        <f t="shared" si="3"/>
        <v>1000</v>
      </c>
      <c r="V35" s="112">
        <f t="shared" ref="V35:V38" si="14">V29</f>
        <v>380</v>
      </c>
      <c r="W35" s="112">
        <f>(L35-L34)/15</f>
        <v>5</v>
      </c>
      <c r="X35" s="112">
        <f>O35*L35/60</f>
        <v>190</v>
      </c>
    </row>
    <row r="36" spans="5:24">
      <c r="E36" s="103" t="s">
        <v>360</v>
      </c>
      <c r="F36" s="127" t="s">
        <v>361</v>
      </c>
      <c r="G36" s="103" t="s">
        <v>364</v>
      </c>
      <c r="H36" s="160">
        <v>20</v>
      </c>
      <c r="I36" s="160">
        <v>6</v>
      </c>
      <c r="J36" s="160">
        <v>0</v>
      </c>
      <c r="K36" s="169">
        <v>0</v>
      </c>
      <c r="L36" s="112">
        <f>ROUND(V36/O36*30,0)</f>
        <v>265</v>
      </c>
      <c r="M36" s="112">
        <f t="shared" si="0"/>
        <v>1000</v>
      </c>
      <c r="N36" s="112">
        <v>1</v>
      </c>
      <c r="O36" s="170">
        <f t="shared" si="13"/>
        <v>60</v>
      </c>
      <c r="P36" s="112">
        <f>IF(J36=0,1,K36*J36)</f>
        <v>1</v>
      </c>
      <c r="Q36" s="112">
        <v>1</v>
      </c>
      <c r="R36" s="112">
        <f t="shared" si="2"/>
        <v>1</v>
      </c>
      <c r="S36" s="112">
        <f t="shared" si="3"/>
        <v>1000</v>
      </c>
      <c r="V36" s="112">
        <f t="shared" si="14"/>
        <v>530</v>
      </c>
      <c r="W36" s="112">
        <f>(L36-L35)/15</f>
        <v>5</v>
      </c>
      <c r="X36" s="112">
        <f>O36*L36/60</f>
        <v>265</v>
      </c>
    </row>
    <row r="37" spans="5:24">
      <c r="E37" s="103" t="s">
        <v>360</v>
      </c>
      <c r="F37" s="127" t="s">
        <v>361</v>
      </c>
      <c r="G37" s="103" t="s">
        <v>365</v>
      </c>
      <c r="H37" s="160">
        <v>20</v>
      </c>
      <c r="I37" s="160">
        <v>6</v>
      </c>
      <c r="J37" s="160">
        <v>0</v>
      </c>
      <c r="K37" s="169">
        <v>0</v>
      </c>
      <c r="L37" s="112">
        <f>ROUND(V37/O37*30,0)</f>
        <v>340</v>
      </c>
      <c r="M37" s="112">
        <f t="shared" si="0"/>
        <v>1000</v>
      </c>
      <c r="N37" s="112">
        <v>1</v>
      </c>
      <c r="O37" s="170">
        <f t="shared" si="13"/>
        <v>60</v>
      </c>
      <c r="P37" s="112">
        <f>IF(J37=0,1,K37*J37)</f>
        <v>1</v>
      </c>
      <c r="Q37" s="112">
        <v>1</v>
      </c>
      <c r="R37" s="112">
        <f t="shared" si="2"/>
        <v>1</v>
      </c>
      <c r="S37" s="112">
        <f t="shared" si="3"/>
        <v>1000</v>
      </c>
      <c r="V37" s="112">
        <f t="shared" si="14"/>
        <v>680</v>
      </c>
      <c r="W37" s="112">
        <f>(L37-L36)/15</f>
        <v>5</v>
      </c>
      <c r="X37" s="112">
        <f>O37*L37/60</f>
        <v>340</v>
      </c>
    </row>
    <row r="38" spans="5:24">
      <c r="E38" s="103" t="s">
        <v>360</v>
      </c>
      <c r="F38" s="127" t="s">
        <v>361</v>
      </c>
      <c r="G38" s="103" t="s">
        <v>366</v>
      </c>
      <c r="H38" s="160">
        <v>20</v>
      </c>
      <c r="I38" s="160">
        <v>7</v>
      </c>
      <c r="J38" s="160">
        <v>0</v>
      </c>
      <c r="K38" s="169">
        <v>0</v>
      </c>
      <c r="L38" s="112">
        <f>ROUND(V38/O38*30,0)</f>
        <v>415</v>
      </c>
      <c r="M38" s="112">
        <f t="shared" si="0"/>
        <v>1000</v>
      </c>
      <c r="N38" s="112">
        <v>1</v>
      </c>
      <c r="O38" s="170">
        <f t="shared" si="13"/>
        <v>60</v>
      </c>
      <c r="P38" s="112">
        <f>IF(J38=0,1,K38*J38)</f>
        <v>1</v>
      </c>
      <c r="Q38" s="112">
        <v>1</v>
      </c>
      <c r="R38" s="112">
        <f t="shared" si="2"/>
        <v>1</v>
      </c>
      <c r="S38" s="112">
        <f t="shared" si="3"/>
        <v>1000</v>
      </c>
      <c r="V38" s="112">
        <f t="shared" si="14"/>
        <v>830</v>
      </c>
      <c r="W38" s="112">
        <f>(L38-L37)/15</f>
        <v>5</v>
      </c>
      <c r="X38" s="112">
        <f>O38*L38/60</f>
        <v>415</v>
      </c>
    </row>
    <row r="39" spans="19:23">
      <c r="S39" s="112"/>
      <c r="W39" s="93"/>
    </row>
    <row r="40" spans="5:24">
      <c r="E40" s="103" t="s">
        <v>367</v>
      </c>
      <c r="F40" s="127" t="s">
        <v>368</v>
      </c>
      <c r="G40" s="103" t="s">
        <v>369</v>
      </c>
      <c r="H40" s="160">
        <v>8</v>
      </c>
      <c r="I40" s="160">
        <v>5</v>
      </c>
      <c r="J40" s="160">
        <v>0</v>
      </c>
      <c r="K40" s="169">
        <v>0</v>
      </c>
      <c r="L40" s="112">
        <f>ROUND(V40/O40*30,0)</f>
        <v>115</v>
      </c>
      <c r="M40" s="112">
        <f t="shared" si="0"/>
        <v>1000</v>
      </c>
      <c r="N40" s="112">
        <v>1</v>
      </c>
      <c r="O40" s="170">
        <f>60000/S40</f>
        <v>60</v>
      </c>
      <c r="P40" s="112">
        <f>IF(J40=0,1,K40*J40)</f>
        <v>1</v>
      </c>
      <c r="Q40" s="112">
        <v>1</v>
      </c>
      <c r="R40" s="112">
        <f t="shared" si="2"/>
        <v>1</v>
      </c>
      <c r="S40" s="112">
        <f t="shared" si="3"/>
        <v>1000</v>
      </c>
      <c r="V40" s="112">
        <f>V34</f>
        <v>230</v>
      </c>
      <c r="W40" s="112"/>
      <c r="X40" s="112">
        <f>O40*L40/60</f>
        <v>115</v>
      </c>
    </row>
    <row r="41" spans="5:24">
      <c r="E41" s="103" t="s">
        <v>367</v>
      </c>
      <c r="F41" s="127" t="s">
        <v>368</v>
      </c>
      <c r="G41" s="103" t="s">
        <v>370</v>
      </c>
      <c r="H41" s="160">
        <v>8</v>
      </c>
      <c r="I41" s="160">
        <v>5</v>
      </c>
      <c r="J41" s="160">
        <v>0</v>
      </c>
      <c r="K41" s="169">
        <v>0</v>
      </c>
      <c r="L41" s="112">
        <f>ROUND(V41/O41*30,0)</f>
        <v>190</v>
      </c>
      <c r="M41" s="112">
        <f t="shared" si="0"/>
        <v>1000</v>
      </c>
      <c r="N41" s="112">
        <v>1</v>
      </c>
      <c r="O41" s="170">
        <f t="shared" ref="O41:O44" si="15">60000/S41</f>
        <v>60</v>
      </c>
      <c r="P41" s="112">
        <f>IF(J41=0,1,K41*J41)</f>
        <v>1</v>
      </c>
      <c r="Q41" s="112">
        <v>1</v>
      </c>
      <c r="R41" s="112">
        <f t="shared" si="2"/>
        <v>1</v>
      </c>
      <c r="S41" s="112">
        <f t="shared" si="3"/>
        <v>1000</v>
      </c>
      <c r="V41" s="112">
        <f t="shared" ref="V41:V44" si="16">V35</f>
        <v>380</v>
      </c>
      <c r="W41" s="112">
        <f>(L41-L40)/15</f>
        <v>5</v>
      </c>
      <c r="X41" s="112">
        <f>O41*L41/60</f>
        <v>190</v>
      </c>
    </row>
    <row r="42" spans="5:24">
      <c r="E42" s="103" t="s">
        <v>367</v>
      </c>
      <c r="F42" s="127" t="s">
        <v>368</v>
      </c>
      <c r="G42" s="103" t="s">
        <v>371</v>
      </c>
      <c r="H42" s="160">
        <v>8</v>
      </c>
      <c r="I42" s="160">
        <v>5</v>
      </c>
      <c r="J42" s="160">
        <v>0</v>
      </c>
      <c r="K42" s="169">
        <v>0</v>
      </c>
      <c r="L42" s="112">
        <f>ROUND(V42/O42*30,0)</f>
        <v>265</v>
      </c>
      <c r="M42" s="112">
        <f t="shared" si="0"/>
        <v>1000</v>
      </c>
      <c r="N42" s="112">
        <v>1</v>
      </c>
      <c r="O42" s="170">
        <f t="shared" si="15"/>
        <v>60</v>
      </c>
      <c r="P42" s="112">
        <f>IF(J42=0,1,K42*J42)</f>
        <v>1</v>
      </c>
      <c r="Q42" s="112">
        <v>1</v>
      </c>
      <c r="R42" s="112">
        <f t="shared" si="2"/>
        <v>1</v>
      </c>
      <c r="S42" s="112">
        <f t="shared" si="3"/>
        <v>1000</v>
      </c>
      <c r="V42" s="112">
        <f t="shared" si="16"/>
        <v>530</v>
      </c>
      <c r="W42" s="112">
        <f>(L42-L41)/15</f>
        <v>5</v>
      </c>
      <c r="X42" s="112">
        <f>O42*L42/60</f>
        <v>265</v>
      </c>
    </row>
    <row r="43" spans="5:24">
      <c r="E43" s="103" t="s">
        <v>367</v>
      </c>
      <c r="F43" s="127" t="s">
        <v>368</v>
      </c>
      <c r="G43" s="103" t="s">
        <v>372</v>
      </c>
      <c r="H43" s="160">
        <v>8</v>
      </c>
      <c r="I43" s="160">
        <v>5</v>
      </c>
      <c r="J43" s="160">
        <v>0</v>
      </c>
      <c r="K43" s="169">
        <v>0</v>
      </c>
      <c r="L43" s="112">
        <f>ROUND(V43/O43*30,0)</f>
        <v>340</v>
      </c>
      <c r="M43" s="112">
        <f t="shared" si="0"/>
        <v>1000</v>
      </c>
      <c r="N43" s="112">
        <v>1</v>
      </c>
      <c r="O43" s="170">
        <f t="shared" si="15"/>
        <v>60</v>
      </c>
      <c r="P43" s="112">
        <f>IF(J43=0,1,K43*J43)</f>
        <v>1</v>
      </c>
      <c r="Q43" s="112">
        <v>1</v>
      </c>
      <c r="R43" s="112">
        <f t="shared" si="2"/>
        <v>1</v>
      </c>
      <c r="S43" s="112">
        <f t="shared" si="3"/>
        <v>1000</v>
      </c>
      <c r="V43" s="112">
        <f t="shared" si="16"/>
        <v>680</v>
      </c>
      <c r="W43" s="112">
        <f>(L43-L42)/15</f>
        <v>5</v>
      </c>
      <c r="X43" s="112">
        <f>O43*L43/60</f>
        <v>340</v>
      </c>
    </row>
    <row r="44" spans="5:24">
      <c r="E44" s="103" t="s">
        <v>367</v>
      </c>
      <c r="F44" s="127" t="s">
        <v>368</v>
      </c>
      <c r="G44" s="103" t="s">
        <v>373</v>
      </c>
      <c r="H44" s="160">
        <v>8</v>
      </c>
      <c r="I44" s="160">
        <v>5</v>
      </c>
      <c r="J44" s="160">
        <v>0</v>
      </c>
      <c r="K44" s="169">
        <v>0</v>
      </c>
      <c r="L44" s="112">
        <f>ROUND(V44/O44*30,0)</f>
        <v>415</v>
      </c>
      <c r="M44" s="112">
        <f t="shared" si="0"/>
        <v>1000</v>
      </c>
      <c r="N44" s="112">
        <v>1</v>
      </c>
      <c r="O44" s="170">
        <f t="shared" si="15"/>
        <v>60</v>
      </c>
      <c r="P44" s="112">
        <f>IF(J44=0,1,K44*J44)</f>
        <v>1</v>
      </c>
      <c r="Q44" s="112">
        <v>1</v>
      </c>
      <c r="R44" s="112">
        <f t="shared" si="2"/>
        <v>1</v>
      </c>
      <c r="S44" s="112">
        <f t="shared" si="3"/>
        <v>1000</v>
      </c>
      <c r="V44" s="112">
        <f t="shared" si="16"/>
        <v>830</v>
      </c>
      <c r="W44" s="112">
        <f>(L44-L43)/15</f>
        <v>5</v>
      </c>
      <c r="X44" s="112">
        <f>O44*L44/60</f>
        <v>415</v>
      </c>
    </row>
    <row r="45" spans="19:23">
      <c r="S45" s="112"/>
      <c r="W45" s="93"/>
    </row>
    <row r="46" spans="5:24">
      <c r="E46" s="103" t="s">
        <v>374</v>
      </c>
      <c r="F46" s="127" t="s">
        <v>375</v>
      </c>
      <c r="G46" s="103" t="s">
        <v>376</v>
      </c>
      <c r="H46" s="160">
        <v>55</v>
      </c>
      <c r="I46" s="160">
        <v>5</v>
      </c>
      <c r="J46" s="160">
        <v>5</v>
      </c>
      <c r="K46" s="169">
        <v>0.15</v>
      </c>
      <c r="L46" s="112">
        <f>ROUND(V46/O46*30,0)</f>
        <v>40</v>
      </c>
      <c r="M46" s="112">
        <f t="shared" si="0"/>
        <v>400</v>
      </c>
      <c r="N46" s="112">
        <v>0.4</v>
      </c>
      <c r="O46" s="170">
        <f>60000/S46</f>
        <v>171.428571428571</v>
      </c>
      <c r="P46" s="112">
        <f>IF(J46=0,1,K46*J46)</f>
        <v>0.75</v>
      </c>
      <c r="Q46" s="112">
        <v>1</v>
      </c>
      <c r="R46" s="112">
        <f t="shared" si="2"/>
        <v>0.875</v>
      </c>
      <c r="S46" s="112">
        <f t="shared" si="3"/>
        <v>350</v>
      </c>
      <c r="V46" s="112">
        <f>V40</f>
        <v>230</v>
      </c>
      <c r="W46" s="112"/>
      <c r="X46" s="112">
        <f>O46*L46/60</f>
        <v>114.285714285714</v>
      </c>
    </row>
    <row r="47" spans="5:24">
      <c r="E47" s="103" t="s">
        <v>374</v>
      </c>
      <c r="F47" s="127" t="s">
        <v>375</v>
      </c>
      <c r="G47" s="103" t="s">
        <v>377</v>
      </c>
      <c r="H47" s="160">
        <v>60</v>
      </c>
      <c r="I47" s="160">
        <v>5</v>
      </c>
      <c r="J47" s="160">
        <v>5</v>
      </c>
      <c r="K47" s="169">
        <v>0.15</v>
      </c>
      <c r="L47" s="112">
        <f>ROUND(V47/O47*30,0)</f>
        <v>67</v>
      </c>
      <c r="M47" s="112">
        <f t="shared" si="0"/>
        <v>400</v>
      </c>
      <c r="N47" s="112">
        <v>0.4</v>
      </c>
      <c r="O47" s="170">
        <f t="shared" ref="O47:O50" si="17">60000/S47</f>
        <v>171.428571428571</v>
      </c>
      <c r="P47" s="112">
        <f>IF(J47=0,1,K47*J47)</f>
        <v>0.75</v>
      </c>
      <c r="Q47" s="112">
        <v>1</v>
      </c>
      <c r="R47" s="112">
        <f t="shared" si="2"/>
        <v>0.875</v>
      </c>
      <c r="S47" s="112">
        <f t="shared" si="3"/>
        <v>350</v>
      </c>
      <c r="V47" s="112">
        <f t="shared" ref="V47:V50" si="18">V41</f>
        <v>380</v>
      </c>
      <c r="W47" s="112">
        <f>(L47-L46)/15</f>
        <v>1.8</v>
      </c>
      <c r="X47" s="112">
        <f>O47*L47/60</f>
        <v>191.428571428571</v>
      </c>
    </row>
    <row r="48" spans="5:24">
      <c r="E48" s="103" t="s">
        <v>374</v>
      </c>
      <c r="F48" s="127" t="s">
        <v>375</v>
      </c>
      <c r="G48" s="103" t="s">
        <v>378</v>
      </c>
      <c r="H48" s="160">
        <v>65</v>
      </c>
      <c r="I48" s="160">
        <v>5</v>
      </c>
      <c r="J48" s="160">
        <v>5</v>
      </c>
      <c r="K48" s="169">
        <v>0.15</v>
      </c>
      <c r="L48" s="112">
        <f>ROUND(V48/O48*30,0)</f>
        <v>93</v>
      </c>
      <c r="M48" s="112">
        <f t="shared" si="0"/>
        <v>400</v>
      </c>
      <c r="N48" s="112">
        <v>0.4</v>
      </c>
      <c r="O48" s="170">
        <f t="shared" si="17"/>
        <v>171.428571428571</v>
      </c>
      <c r="P48" s="112">
        <f>IF(J48=0,1,K48*J48)</f>
        <v>0.75</v>
      </c>
      <c r="Q48" s="112">
        <v>1</v>
      </c>
      <c r="R48" s="112">
        <f t="shared" si="2"/>
        <v>0.875</v>
      </c>
      <c r="S48" s="112">
        <f t="shared" si="3"/>
        <v>350</v>
      </c>
      <c r="V48" s="112">
        <f t="shared" si="18"/>
        <v>530</v>
      </c>
      <c r="W48" s="112">
        <f>(L48-L47)/15</f>
        <v>1.73333333333333</v>
      </c>
      <c r="X48" s="112">
        <f>O48*L48/60</f>
        <v>265.714285714286</v>
      </c>
    </row>
    <row r="49" spans="5:24">
      <c r="E49" s="103" t="s">
        <v>374</v>
      </c>
      <c r="F49" s="127" t="s">
        <v>375</v>
      </c>
      <c r="G49" s="103" t="s">
        <v>379</v>
      </c>
      <c r="H49" s="160">
        <v>70</v>
      </c>
      <c r="I49" s="160">
        <v>5</v>
      </c>
      <c r="J49" s="160">
        <v>5</v>
      </c>
      <c r="K49" s="169">
        <v>0.15</v>
      </c>
      <c r="L49" s="112">
        <f>ROUND(V49/O49*30,0)</f>
        <v>119</v>
      </c>
      <c r="M49" s="112">
        <f t="shared" si="0"/>
        <v>400</v>
      </c>
      <c r="N49" s="112">
        <v>0.4</v>
      </c>
      <c r="O49" s="170">
        <f t="shared" si="17"/>
        <v>171.428571428571</v>
      </c>
      <c r="P49" s="112">
        <f>IF(J49=0,1,K49*J49)</f>
        <v>0.75</v>
      </c>
      <c r="Q49" s="112">
        <v>1</v>
      </c>
      <c r="R49" s="112">
        <f t="shared" si="2"/>
        <v>0.875</v>
      </c>
      <c r="S49" s="112">
        <f t="shared" si="3"/>
        <v>350</v>
      </c>
      <c r="V49" s="112">
        <f t="shared" si="18"/>
        <v>680</v>
      </c>
      <c r="W49" s="112">
        <f>(L49-L48)/15</f>
        <v>1.73333333333333</v>
      </c>
      <c r="X49" s="112">
        <f>O49*L49/60</f>
        <v>340</v>
      </c>
    </row>
    <row r="50" spans="5:24">
      <c r="E50" s="103" t="s">
        <v>374</v>
      </c>
      <c r="F50" s="127" t="s">
        <v>375</v>
      </c>
      <c r="G50" s="103" t="s">
        <v>380</v>
      </c>
      <c r="H50" s="160">
        <v>75</v>
      </c>
      <c r="I50" s="160">
        <v>5</v>
      </c>
      <c r="J50" s="160">
        <v>5</v>
      </c>
      <c r="K50" s="169">
        <v>0.15</v>
      </c>
      <c r="L50" s="112">
        <f>ROUND(V50/O50*30,0)</f>
        <v>145</v>
      </c>
      <c r="M50" s="112">
        <f t="shared" si="0"/>
        <v>400</v>
      </c>
      <c r="N50" s="112">
        <v>0.4</v>
      </c>
      <c r="O50" s="170">
        <f t="shared" si="17"/>
        <v>171.428571428571</v>
      </c>
      <c r="P50" s="112">
        <f>IF(J50=0,1,K50*J50)</f>
        <v>0.75</v>
      </c>
      <c r="Q50" s="112">
        <v>1</v>
      </c>
      <c r="R50" s="112">
        <f t="shared" si="2"/>
        <v>0.875</v>
      </c>
      <c r="S50" s="112">
        <f t="shared" si="3"/>
        <v>350</v>
      </c>
      <c r="V50" s="112">
        <f t="shared" si="18"/>
        <v>830</v>
      </c>
      <c r="W50" s="112">
        <f>(L50-L49)/15</f>
        <v>1.73333333333333</v>
      </c>
      <c r="X50" s="112">
        <f>O50*L50/60</f>
        <v>414.285714285714</v>
      </c>
    </row>
    <row r="51" spans="19:23">
      <c r="S51" s="112"/>
      <c r="W51" s="93"/>
    </row>
    <row r="52" spans="5:24">
      <c r="E52" s="103" t="s">
        <v>381</v>
      </c>
      <c r="F52" s="128" t="s">
        <v>382</v>
      </c>
      <c r="G52" s="103" t="s">
        <v>383</v>
      </c>
      <c r="H52" s="160">
        <v>3</v>
      </c>
      <c r="I52" s="160">
        <v>6</v>
      </c>
      <c r="J52" s="160">
        <v>0</v>
      </c>
      <c r="K52" s="169">
        <v>0</v>
      </c>
      <c r="L52" s="112">
        <f>ROUND(V52/O52*30,0)</f>
        <v>130</v>
      </c>
      <c r="M52" s="112">
        <f t="shared" si="0"/>
        <v>1000</v>
      </c>
      <c r="N52" s="112">
        <v>1</v>
      </c>
      <c r="O52" s="170">
        <f>60000/S52</f>
        <v>60</v>
      </c>
      <c r="P52" s="112">
        <f>IF(J52=0,1,K52*J52)</f>
        <v>1</v>
      </c>
      <c r="Q52" s="112">
        <v>1</v>
      </c>
      <c r="R52" s="112">
        <f t="shared" si="2"/>
        <v>1</v>
      </c>
      <c r="S52" s="112">
        <f t="shared" si="3"/>
        <v>1000</v>
      </c>
      <c r="V52" s="112">
        <f>V46+30</f>
        <v>260</v>
      </c>
      <c r="W52" s="112"/>
      <c r="X52" s="112">
        <f>O52*L52/60</f>
        <v>130</v>
      </c>
    </row>
    <row r="53" spans="5:24">
      <c r="E53" s="103" t="s">
        <v>381</v>
      </c>
      <c r="F53" s="128" t="s">
        <v>382</v>
      </c>
      <c r="G53" s="103" t="s">
        <v>384</v>
      </c>
      <c r="H53" s="160">
        <v>3</v>
      </c>
      <c r="I53" s="160">
        <v>6</v>
      </c>
      <c r="J53" s="160">
        <v>0</v>
      </c>
      <c r="K53" s="169">
        <v>0</v>
      </c>
      <c r="L53" s="112">
        <f>ROUND(V53/O53*30,0)</f>
        <v>205</v>
      </c>
      <c r="M53" s="112">
        <f t="shared" si="0"/>
        <v>1000</v>
      </c>
      <c r="N53" s="112">
        <v>1</v>
      </c>
      <c r="O53" s="170">
        <f t="shared" ref="O53:O56" si="19">60000/S53</f>
        <v>60</v>
      </c>
      <c r="P53" s="112">
        <f>IF(J53=0,1,K53*J53)</f>
        <v>1</v>
      </c>
      <c r="Q53" s="112">
        <v>1</v>
      </c>
      <c r="R53" s="112">
        <f t="shared" si="2"/>
        <v>1</v>
      </c>
      <c r="S53" s="112">
        <f t="shared" si="3"/>
        <v>1000</v>
      </c>
      <c r="V53" s="112">
        <f t="shared" ref="V53:V56" si="20">V47+30</f>
        <v>410</v>
      </c>
      <c r="W53" s="112">
        <f>(L53-L52)/15</f>
        <v>5</v>
      </c>
      <c r="X53" s="112">
        <f>O53*L53/60</f>
        <v>205</v>
      </c>
    </row>
    <row r="54" spans="5:24">
      <c r="E54" s="103" t="s">
        <v>381</v>
      </c>
      <c r="F54" s="128" t="s">
        <v>382</v>
      </c>
      <c r="G54" s="103" t="s">
        <v>385</v>
      </c>
      <c r="H54" s="160">
        <v>4</v>
      </c>
      <c r="I54" s="160">
        <v>6</v>
      </c>
      <c r="J54" s="160">
        <v>0</v>
      </c>
      <c r="K54" s="169">
        <v>0</v>
      </c>
      <c r="L54" s="112">
        <f>ROUND(V54/O54*30,0)</f>
        <v>280</v>
      </c>
      <c r="M54" s="112">
        <f t="shared" si="0"/>
        <v>1000</v>
      </c>
      <c r="N54" s="112">
        <v>1</v>
      </c>
      <c r="O54" s="170">
        <f t="shared" si="19"/>
        <v>60</v>
      </c>
      <c r="P54" s="112">
        <f>IF(J54=0,1,K54*J54)</f>
        <v>1</v>
      </c>
      <c r="Q54" s="112">
        <v>1</v>
      </c>
      <c r="R54" s="112">
        <f t="shared" si="2"/>
        <v>1</v>
      </c>
      <c r="S54" s="112">
        <f t="shared" si="3"/>
        <v>1000</v>
      </c>
      <c r="V54" s="112">
        <f t="shared" si="20"/>
        <v>560</v>
      </c>
      <c r="W54" s="112">
        <f>(L54-L53)/15</f>
        <v>5</v>
      </c>
      <c r="X54" s="112">
        <f>O54*L54/60</f>
        <v>280</v>
      </c>
    </row>
    <row r="55" spans="5:24">
      <c r="E55" s="103" t="s">
        <v>381</v>
      </c>
      <c r="F55" s="128" t="s">
        <v>382</v>
      </c>
      <c r="G55" s="103" t="s">
        <v>386</v>
      </c>
      <c r="H55" s="160">
        <v>4</v>
      </c>
      <c r="I55" s="160">
        <v>6</v>
      </c>
      <c r="J55" s="160">
        <v>0</v>
      </c>
      <c r="K55" s="169">
        <v>0</v>
      </c>
      <c r="L55" s="112">
        <f>ROUND(V55/O55*30,0)</f>
        <v>355</v>
      </c>
      <c r="M55" s="112">
        <f t="shared" si="0"/>
        <v>1000</v>
      </c>
      <c r="N55" s="112">
        <v>1</v>
      </c>
      <c r="O55" s="170">
        <f t="shared" si="19"/>
        <v>60</v>
      </c>
      <c r="P55" s="112">
        <f>IF(J55=0,1,K55*J55)</f>
        <v>1</v>
      </c>
      <c r="Q55" s="112">
        <v>1</v>
      </c>
      <c r="R55" s="112">
        <f t="shared" si="2"/>
        <v>1</v>
      </c>
      <c r="S55" s="112">
        <f t="shared" si="3"/>
        <v>1000</v>
      </c>
      <c r="V55" s="112">
        <f t="shared" si="20"/>
        <v>710</v>
      </c>
      <c r="W55" s="112">
        <f>(L55-L54)/15</f>
        <v>5</v>
      </c>
      <c r="X55" s="112">
        <f>O55*L55/60</f>
        <v>355</v>
      </c>
    </row>
    <row r="56" spans="5:24">
      <c r="E56" s="103" t="s">
        <v>381</v>
      </c>
      <c r="F56" s="128" t="s">
        <v>382</v>
      </c>
      <c r="G56" s="103" t="s">
        <v>387</v>
      </c>
      <c r="H56" s="160">
        <v>5</v>
      </c>
      <c r="I56" s="160">
        <v>7</v>
      </c>
      <c r="J56" s="160">
        <v>0</v>
      </c>
      <c r="K56" s="169">
        <v>0</v>
      </c>
      <c r="L56" s="112">
        <f>ROUND(V56/O56*30,0)</f>
        <v>430</v>
      </c>
      <c r="M56" s="112">
        <f t="shared" si="0"/>
        <v>1000</v>
      </c>
      <c r="N56" s="112">
        <v>1</v>
      </c>
      <c r="O56" s="170">
        <f t="shared" si="19"/>
        <v>60</v>
      </c>
      <c r="P56" s="112">
        <f>IF(J56=0,1,K56*J56)</f>
        <v>1</v>
      </c>
      <c r="Q56" s="112">
        <v>1</v>
      </c>
      <c r="R56" s="112">
        <f t="shared" si="2"/>
        <v>1</v>
      </c>
      <c r="S56" s="112">
        <f t="shared" si="3"/>
        <v>1000</v>
      </c>
      <c r="V56" s="112">
        <f t="shared" si="20"/>
        <v>860</v>
      </c>
      <c r="W56" s="112">
        <f>(L56-L55)/15</f>
        <v>5</v>
      </c>
      <c r="X56" s="112">
        <f>O56*L56/60</f>
        <v>430</v>
      </c>
    </row>
    <row r="57" spans="19:23">
      <c r="S57" s="112"/>
      <c r="W57" s="93"/>
    </row>
    <row r="58" spans="5:24">
      <c r="E58" s="103" t="s">
        <v>388</v>
      </c>
      <c r="F58" s="128" t="s">
        <v>389</v>
      </c>
      <c r="G58" s="103" t="s">
        <v>390</v>
      </c>
      <c r="H58" s="160">
        <v>50</v>
      </c>
      <c r="I58" s="160">
        <v>5</v>
      </c>
      <c r="J58" s="160">
        <v>0</v>
      </c>
      <c r="K58" s="169">
        <v>0</v>
      </c>
      <c r="L58" s="112">
        <f>ROUND(V58/O58*30,0)</f>
        <v>26</v>
      </c>
      <c r="M58" s="112">
        <f t="shared" si="0"/>
        <v>200</v>
      </c>
      <c r="N58" s="112">
        <v>0.2</v>
      </c>
      <c r="O58" s="170">
        <f>60000/S58</f>
        <v>300</v>
      </c>
      <c r="P58" s="112">
        <f>IF(J58=0,1,K58*J58)</f>
        <v>1</v>
      </c>
      <c r="Q58" s="112">
        <v>1</v>
      </c>
      <c r="R58" s="112">
        <f t="shared" si="2"/>
        <v>1</v>
      </c>
      <c r="S58" s="112">
        <f t="shared" si="3"/>
        <v>200</v>
      </c>
      <c r="V58" s="112">
        <f>V52</f>
        <v>260</v>
      </c>
      <c r="W58" s="112"/>
      <c r="X58" s="112">
        <f>O58*L58/60</f>
        <v>130</v>
      </c>
    </row>
    <row r="59" spans="5:24">
      <c r="E59" s="103" t="s">
        <v>388</v>
      </c>
      <c r="F59" s="128" t="s">
        <v>389</v>
      </c>
      <c r="G59" s="103" t="s">
        <v>391</v>
      </c>
      <c r="H59" s="160">
        <v>60</v>
      </c>
      <c r="I59" s="160">
        <v>5</v>
      </c>
      <c r="J59" s="160">
        <v>0</v>
      </c>
      <c r="K59" s="169">
        <v>0</v>
      </c>
      <c r="L59" s="112">
        <f>ROUND(V59/O59*30,0)</f>
        <v>41</v>
      </c>
      <c r="M59" s="112">
        <f t="shared" si="0"/>
        <v>200</v>
      </c>
      <c r="N59" s="112">
        <v>0.2</v>
      </c>
      <c r="O59" s="170">
        <f t="shared" ref="O59:O62" si="21">60000/S59</f>
        <v>300</v>
      </c>
      <c r="P59" s="112">
        <f>IF(J59=0,1,K59*J59)</f>
        <v>1</v>
      </c>
      <c r="Q59" s="112">
        <v>1</v>
      </c>
      <c r="R59" s="112">
        <f t="shared" si="2"/>
        <v>1</v>
      </c>
      <c r="S59" s="112">
        <f t="shared" si="3"/>
        <v>200</v>
      </c>
      <c r="V59" s="112">
        <f t="shared" ref="V59:V62" si="22">V53</f>
        <v>410</v>
      </c>
      <c r="W59" s="112">
        <f>(L59-L58)/15</f>
        <v>1</v>
      </c>
      <c r="X59" s="112">
        <f>O59*L59/60</f>
        <v>205</v>
      </c>
    </row>
    <row r="60" spans="5:24">
      <c r="E60" s="103" t="s">
        <v>388</v>
      </c>
      <c r="F60" s="128" t="s">
        <v>389</v>
      </c>
      <c r="G60" s="103" t="s">
        <v>392</v>
      </c>
      <c r="H60" s="160">
        <v>75</v>
      </c>
      <c r="I60" s="160">
        <v>5</v>
      </c>
      <c r="J60" s="160">
        <v>0</v>
      </c>
      <c r="K60" s="169">
        <v>0</v>
      </c>
      <c r="L60" s="112">
        <f>ROUND(V60/O60*30,0)</f>
        <v>56</v>
      </c>
      <c r="M60" s="112">
        <f t="shared" si="0"/>
        <v>200</v>
      </c>
      <c r="N60" s="112">
        <v>0.2</v>
      </c>
      <c r="O60" s="170">
        <f t="shared" si="21"/>
        <v>300</v>
      </c>
      <c r="P60" s="112">
        <f>IF(J60=0,1,K60*J60)</f>
        <v>1</v>
      </c>
      <c r="Q60" s="112">
        <v>1</v>
      </c>
      <c r="R60" s="112">
        <f t="shared" si="2"/>
        <v>1</v>
      </c>
      <c r="S60" s="112">
        <f t="shared" si="3"/>
        <v>200</v>
      </c>
      <c r="V60" s="112">
        <f t="shared" si="22"/>
        <v>560</v>
      </c>
      <c r="W60" s="112">
        <f>(L60-L59)/15</f>
        <v>1</v>
      </c>
      <c r="X60" s="112">
        <f>O60*L60/60</f>
        <v>280</v>
      </c>
    </row>
    <row r="61" spans="5:24">
      <c r="E61" s="103" t="s">
        <v>388</v>
      </c>
      <c r="F61" s="128" t="s">
        <v>389</v>
      </c>
      <c r="G61" s="103" t="s">
        <v>393</v>
      </c>
      <c r="H61" s="160">
        <v>85</v>
      </c>
      <c r="I61" s="160">
        <v>5</v>
      </c>
      <c r="J61" s="160">
        <v>0</v>
      </c>
      <c r="K61" s="169">
        <v>0</v>
      </c>
      <c r="L61" s="112">
        <f>ROUND(V61/O61*30,0)</f>
        <v>71</v>
      </c>
      <c r="M61" s="112">
        <f t="shared" si="0"/>
        <v>200</v>
      </c>
      <c r="N61" s="112">
        <v>0.2</v>
      </c>
      <c r="O61" s="170">
        <f t="shared" si="21"/>
        <v>300</v>
      </c>
      <c r="P61" s="112">
        <f>IF(J61=0,1,K61*J61)</f>
        <v>1</v>
      </c>
      <c r="Q61" s="112">
        <v>1</v>
      </c>
      <c r="R61" s="112">
        <f t="shared" si="2"/>
        <v>1</v>
      </c>
      <c r="S61" s="112">
        <f t="shared" si="3"/>
        <v>200</v>
      </c>
      <c r="V61" s="112">
        <f t="shared" si="22"/>
        <v>710</v>
      </c>
      <c r="W61" s="112">
        <f>(L61-L60)/15</f>
        <v>1</v>
      </c>
      <c r="X61" s="112">
        <f>O61*L61/60</f>
        <v>355</v>
      </c>
    </row>
    <row r="62" spans="5:24">
      <c r="E62" s="103" t="s">
        <v>388</v>
      </c>
      <c r="F62" s="128" t="s">
        <v>389</v>
      </c>
      <c r="G62" s="103" t="s">
        <v>394</v>
      </c>
      <c r="H62" s="160">
        <v>100</v>
      </c>
      <c r="I62" s="160">
        <v>5</v>
      </c>
      <c r="J62" s="160">
        <v>0</v>
      </c>
      <c r="K62" s="169">
        <v>0</v>
      </c>
      <c r="L62" s="112">
        <f>ROUND(V62/O62*30,0)</f>
        <v>86</v>
      </c>
      <c r="M62" s="112">
        <f t="shared" si="0"/>
        <v>200</v>
      </c>
      <c r="N62" s="112">
        <v>0.2</v>
      </c>
      <c r="O62" s="170">
        <f t="shared" si="21"/>
        <v>300</v>
      </c>
      <c r="P62" s="112">
        <f>IF(J62=0,1,K62*J62)</f>
        <v>1</v>
      </c>
      <c r="Q62" s="112">
        <v>1</v>
      </c>
      <c r="R62" s="112">
        <f t="shared" si="2"/>
        <v>1</v>
      </c>
      <c r="S62" s="112">
        <f t="shared" si="3"/>
        <v>200</v>
      </c>
      <c r="V62" s="112">
        <f t="shared" si="22"/>
        <v>860</v>
      </c>
      <c r="W62" s="112">
        <f>(L62-L61)/15</f>
        <v>1</v>
      </c>
      <c r="X62" s="112">
        <f>O62*L62/60</f>
        <v>430</v>
      </c>
    </row>
    <row r="63" spans="19:23">
      <c r="S63" s="112"/>
      <c r="W63" s="93"/>
    </row>
    <row r="64" spans="5:24">
      <c r="E64" s="103" t="s">
        <v>395</v>
      </c>
      <c r="F64" s="128" t="s">
        <v>396</v>
      </c>
      <c r="G64" s="103" t="s">
        <v>397</v>
      </c>
      <c r="H64" s="160">
        <v>25</v>
      </c>
      <c r="I64" s="160">
        <v>4</v>
      </c>
      <c r="J64" s="160">
        <v>0</v>
      </c>
      <c r="K64" s="169">
        <v>0</v>
      </c>
      <c r="L64" s="112">
        <f>ROUND(V64/O64*30,0)</f>
        <v>39</v>
      </c>
      <c r="M64" s="112">
        <f t="shared" si="0"/>
        <v>300</v>
      </c>
      <c r="N64" s="112">
        <v>0.3</v>
      </c>
      <c r="O64" s="170">
        <f>60000/S64</f>
        <v>200</v>
      </c>
      <c r="P64" s="112">
        <f>IF(J64=0,1,K64*J64)</f>
        <v>1</v>
      </c>
      <c r="Q64" s="112">
        <v>1</v>
      </c>
      <c r="R64" s="112">
        <f t="shared" si="2"/>
        <v>1</v>
      </c>
      <c r="S64" s="112">
        <f t="shared" si="3"/>
        <v>300</v>
      </c>
      <c r="V64" s="112">
        <f>V58</f>
        <v>260</v>
      </c>
      <c r="W64" s="112"/>
      <c r="X64" s="112">
        <f>O64*L64/60</f>
        <v>130</v>
      </c>
    </row>
    <row r="65" spans="5:24">
      <c r="E65" s="103" t="s">
        <v>395</v>
      </c>
      <c r="F65" s="128" t="s">
        <v>396</v>
      </c>
      <c r="G65" s="103" t="s">
        <v>398</v>
      </c>
      <c r="H65" s="160">
        <v>30</v>
      </c>
      <c r="I65" s="160">
        <v>4</v>
      </c>
      <c r="J65" s="160">
        <v>0</v>
      </c>
      <c r="K65" s="169">
        <v>0</v>
      </c>
      <c r="L65" s="112">
        <f>ROUND(V65/O65*30,0)</f>
        <v>62</v>
      </c>
      <c r="M65" s="112">
        <f t="shared" si="0"/>
        <v>300</v>
      </c>
      <c r="N65" s="112">
        <v>0.3</v>
      </c>
      <c r="O65" s="170">
        <f t="shared" ref="O65:O68" si="23">60000/S65</f>
        <v>200</v>
      </c>
      <c r="P65" s="112">
        <f>IF(J65=0,1,K65*J65)</f>
        <v>1</v>
      </c>
      <c r="Q65" s="112">
        <v>1</v>
      </c>
      <c r="R65" s="112">
        <f t="shared" si="2"/>
        <v>1</v>
      </c>
      <c r="S65" s="112">
        <f t="shared" si="3"/>
        <v>300</v>
      </c>
      <c r="V65" s="112">
        <f t="shared" ref="V65:V68" si="24">V59</f>
        <v>410</v>
      </c>
      <c r="W65" s="112">
        <f>(L65-L64)/15</f>
        <v>1.53333333333333</v>
      </c>
      <c r="X65" s="112">
        <f>O65*L65/60</f>
        <v>206.666666666667</v>
      </c>
    </row>
    <row r="66" spans="5:24">
      <c r="E66" s="103" t="s">
        <v>395</v>
      </c>
      <c r="F66" s="128" t="s">
        <v>396</v>
      </c>
      <c r="G66" s="103" t="s">
        <v>399</v>
      </c>
      <c r="H66" s="160">
        <v>35</v>
      </c>
      <c r="I66" s="160">
        <v>4</v>
      </c>
      <c r="J66" s="160">
        <v>0</v>
      </c>
      <c r="K66" s="169">
        <v>0</v>
      </c>
      <c r="L66" s="112">
        <f>ROUND(V66/O66*30,0)</f>
        <v>84</v>
      </c>
      <c r="M66" s="112">
        <f t="shared" si="0"/>
        <v>300</v>
      </c>
      <c r="N66" s="112">
        <v>0.3</v>
      </c>
      <c r="O66" s="170">
        <f t="shared" si="23"/>
        <v>200</v>
      </c>
      <c r="P66" s="112">
        <f>IF(J66=0,1,K66*J66)</f>
        <v>1</v>
      </c>
      <c r="Q66" s="112">
        <v>1</v>
      </c>
      <c r="R66" s="112">
        <f t="shared" si="2"/>
        <v>1</v>
      </c>
      <c r="S66" s="112">
        <f t="shared" si="3"/>
        <v>300</v>
      </c>
      <c r="V66" s="112">
        <f t="shared" si="24"/>
        <v>560</v>
      </c>
      <c r="W66" s="112">
        <f>(L66-L65)/15</f>
        <v>1.46666666666667</v>
      </c>
      <c r="X66" s="112">
        <f>O66*L66/60</f>
        <v>280</v>
      </c>
    </row>
    <row r="67" spans="5:24">
      <c r="E67" s="103" t="s">
        <v>395</v>
      </c>
      <c r="F67" s="128" t="s">
        <v>396</v>
      </c>
      <c r="G67" s="103" t="s">
        <v>400</v>
      </c>
      <c r="H67" s="160">
        <v>40</v>
      </c>
      <c r="I67" s="160">
        <v>4</v>
      </c>
      <c r="J67" s="160">
        <v>0</v>
      </c>
      <c r="K67" s="169">
        <v>0</v>
      </c>
      <c r="L67" s="112">
        <f>ROUND(V67/O67*30,0)</f>
        <v>107</v>
      </c>
      <c r="M67" s="112">
        <f t="shared" si="0"/>
        <v>300</v>
      </c>
      <c r="N67" s="112">
        <v>0.3</v>
      </c>
      <c r="O67" s="170">
        <f t="shared" si="23"/>
        <v>200</v>
      </c>
      <c r="P67" s="112">
        <f>IF(J67=0,1,K67*J67)</f>
        <v>1</v>
      </c>
      <c r="Q67" s="112">
        <v>1</v>
      </c>
      <c r="R67" s="112">
        <f t="shared" si="2"/>
        <v>1</v>
      </c>
      <c r="S67" s="112">
        <f t="shared" si="3"/>
        <v>300</v>
      </c>
      <c r="V67" s="112">
        <f t="shared" si="24"/>
        <v>710</v>
      </c>
      <c r="W67" s="112">
        <f>(L67-L66)/15</f>
        <v>1.53333333333333</v>
      </c>
      <c r="X67" s="112">
        <f>O67*L67/60</f>
        <v>356.666666666667</v>
      </c>
    </row>
    <row r="68" spans="5:24">
      <c r="E68" s="103" t="s">
        <v>395</v>
      </c>
      <c r="F68" s="128" t="s">
        <v>396</v>
      </c>
      <c r="G68" s="103" t="s">
        <v>401</v>
      </c>
      <c r="H68" s="160">
        <v>45</v>
      </c>
      <c r="I68" s="160">
        <v>4</v>
      </c>
      <c r="J68" s="160">
        <v>0</v>
      </c>
      <c r="K68" s="169">
        <v>0</v>
      </c>
      <c r="L68" s="112">
        <f>ROUND(V68/O68*30,0)</f>
        <v>129</v>
      </c>
      <c r="M68" s="112">
        <f t="shared" si="0"/>
        <v>300</v>
      </c>
      <c r="N68" s="112">
        <v>0.3</v>
      </c>
      <c r="O68" s="170">
        <f t="shared" si="23"/>
        <v>200</v>
      </c>
      <c r="P68" s="112">
        <f>IF(J68=0,1,K68*J68)</f>
        <v>1</v>
      </c>
      <c r="Q68" s="112">
        <v>1</v>
      </c>
      <c r="R68" s="112">
        <f t="shared" si="2"/>
        <v>1</v>
      </c>
      <c r="S68" s="112">
        <f t="shared" si="3"/>
        <v>300</v>
      </c>
      <c r="V68" s="112">
        <f t="shared" si="24"/>
        <v>860</v>
      </c>
      <c r="W68" s="112">
        <f>(L68-L67)/15</f>
        <v>1.46666666666667</v>
      </c>
      <c r="X68" s="112">
        <f>O68*L68/60</f>
        <v>430</v>
      </c>
    </row>
    <row r="69" spans="19:23">
      <c r="S69" s="112"/>
      <c r="W69" s="93"/>
    </row>
    <row r="70" spans="5:24">
      <c r="E70" s="103" t="s">
        <v>402</v>
      </c>
      <c r="F70" s="128" t="s">
        <v>403</v>
      </c>
      <c r="G70" s="103" t="s">
        <v>404</v>
      </c>
      <c r="H70" s="160">
        <v>10</v>
      </c>
      <c r="I70" s="160">
        <v>4</v>
      </c>
      <c r="J70" s="160">
        <v>0</v>
      </c>
      <c r="K70" s="169">
        <v>0</v>
      </c>
      <c r="L70" s="112">
        <f>ROUND(V70/O70*30,0)</f>
        <v>104</v>
      </c>
      <c r="M70" s="112">
        <f t="shared" si="0"/>
        <v>800</v>
      </c>
      <c r="N70" s="112">
        <v>0.8</v>
      </c>
      <c r="O70" s="170">
        <f>60000/S70</f>
        <v>75</v>
      </c>
      <c r="P70" s="112">
        <f>IF(J70=0,1,K70*J70)</f>
        <v>1</v>
      </c>
      <c r="Q70" s="112">
        <v>1</v>
      </c>
      <c r="R70" s="112">
        <f t="shared" ref="R70:R86" si="25">(P70+Q70)/2</f>
        <v>1</v>
      </c>
      <c r="S70" s="112">
        <f t="shared" ref="S70:S86" si="26">M70*R70</f>
        <v>800</v>
      </c>
      <c r="V70" s="112">
        <f>V64</f>
        <v>260</v>
      </c>
      <c r="W70" s="112"/>
      <c r="X70" s="112">
        <f>O70*L70/60</f>
        <v>130</v>
      </c>
    </row>
    <row r="71" spans="5:24">
      <c r="E71" s="103" t="s">
        <v>402</v>
      </c>
      <c r="F71" s="128" t="s">
        <v>403</v>
      </c>
      <c r="G71" s="103" t="s">
        <v>405</v>
      </c>
      <c r="H71" s="160">
        <v>12</v>
      </c>
      <c r="I71" s="160">
        <v>4</v>
      </c>
      <c r="J71" s="160">
        <v>0</v>
      </c>
      <c r="K71" s="169">
        <v>0</v>
      </c>
      <c r="L71" s="112">
        <f>ROUND(V71/O71*30,0)</f>
        <v>164</v>
      </c>
      <c r="M71" s="112">
        <f t="shared" ref="M71:M74" si="27">N71*1000</f>
        <v>800</v>
      </c>
      <c r="N71" s="112">
        <v>0.8</v>
      </c>
      <c r="O71" s="170">
        <f t="shared" ref="O71:O74" si="28">60000/S71</f>
        <v>75</v>
      </c>
      <c r="P71" s="112">
        <f>IF(J71=0,1,K71*J71)</f>
        <v>1</v>
      </c>
      <c r="Q71" s="112">
        <v>1</v>
      </c>
      <c r="R71" s="112">
        <f t="shared" si="25"/>
        <v>1</v>
      </c>
      <c r="S71" s="112">
        <f t="shared" si="26"/>
        <v>800</v>
      </c>
      <c r="V71" s="112">
        <f t="shared" ref="V71:V74" si="29">V65</f>
        <v>410</v>
      </c>
      <c r="W71" s="112">
        <f>(L71-L70)/15</f>
        <v>4</v>
      </c>
      <c r="X71" s="112">
        <f>O71*L71/60</f>
        <v>205</v>
      </c>
    </row>
    <row r="72" spans="5:24">
      <c r="E72" s="103" t="s">
        <v>402</v>
      </c>
      <c r="F72" s="128" t="s">
        <v>403</v>
      </c>
      <c r="G72" s="103" t="s">
        <v>406</v>
      </c>
      <c r="H72" s="160">
        <v>14</v>
      </c>
      <c r="I72" s="160">
        <v>4</v>
      </c>
      <c r="J72" s="160">
        <v>0</v>
      </c>
      <c r="K72" s="169">
        <v>0</v>
      </c>
      <c r="L72" s="112">
        <f>ROUND(V72/O72*30,0)</f>
        <v>224</v>
      </c>
      <c r="M72" s="112">
        <f t="shared" si="27"/>
        <v>800</v>
      </c>
      <c r="N72" s="112">
        <v>0.8</v>
      </c>
      <c r="O72" s="170">
        <f t="shared" si="28"/>
        <v>75</v>
      </c>
      <c r="P72" s="112">
        <f>IF(J72=0,1,K72*J72)</f>
        <v>1</v>
      </c>
      <c r="Q72" s="112">
        <v>1</v>
      </c>
      <c r="R72" s="112">
        <f t="shared" si="25"/>
        <v>1</v>
      </c>
      <c r="S72" s="112">
        <f t="shared" si="26"/>
        <v>800</v>
      </c>
      <c r="V72" s="112">
        <f t="shared" si="29"/>
        <v>560</v>
      </c>
      <c r="W72" s="112">
        <f>(L72-L71)/15</f>
        <v>4</v>
      </c>
      <c r="X72" s="112">
        <f>O72*L72/60</f>
        <v>280</v>
      </c>
    </row>
    <row r="73" spans="5:24">
      <c r="E73" s="103" t="s">
        <v>402</v>
      </c>
      <c r="F73" s="128" t="s">
        <v>403</v>
      </c>
      <c r="G73" s="103" t="s">
        <v>407</v>
      </c>
      <c r="H73" s="160">
        <v>16</v>
      </c>
      <c r="I73" s="160">
        <v>4</v>
      </c>
      <c r="J73" s="160">
        <v>0</v>
      </c>
      <c r="K73" s="169">
        <v>0</v>
      </c>
      <c r="L73" s="112">
        <f>ROUND(V73/O73*30,0)</f>
        <v>284</v>
      </c>
      <c r="M73" s="112">
        <f t="shared" si="27"/>
        <v>800</v>
      </c>
      <c r="N73" s="112">
        <v>0.8</v>
      </c>
      <c r="O73" s="170">
        <f t="shared" si="28"/>
        <v>75</v>
      </c>
      <c r="P73" s="112">
        <f>IF(J73=0,1,K73*J73)</f>
        <v>1</v>
      </c>
      <c r="Q73" s="112">
        <v>1</v>
      </c>
      <c r="R73" s="112">
        <f t="shared" si="25"/>
        <v>1</v>
      </c>
      <c r="S73" s="112">
        <f t="shared" si="26"/>
        <v>800</v>
      </c>
      <c r="V73" s="112">
        <f t="shared" si="29"/>
        <v>710</v>
      </c>
      <c r="W73" s="112">
        <f>(L73-L72)/15</f>
        <v>4</v>
      </c>
      <c r="X73" s="112">
        <f>O73*L73/60</f>
        <v>355</v>
      </c>
    </row>
    <row r="74" spans="5:24">
      <c r="E74" s="103" t="s">
        <v>402</v>
      </c>
      <c r="F74" s="128" t="s">
        <v>403</v>
      </c>
      <c r="G74" s="103" t="s">
        <v>408</v>
      </c>
      <c r="H74" s="160">
        <v>18</v>
      </c>
      <c r="I74" s="160">
        <v>4</v>
      </c>
      <c r="J74" s="160">
        <v>0</v>
      </c>
      <c r="K74" s="169">
        <v>0</v>
      </c>
      <c r="L74" s="112">
        <f>ROUND(V74/O74*30,0)</f>
        <v>344</v>
      </c>
      <c r="M74" s="112">
        <f t="shared" si="27"/>
        <v>800</v>
      </c>
      <c r="N74" s="112">
        <v>0.8</v>
      </c>
      <c r="O74" s="170">
        <f t="shared" si="28"/>
        <v>75</v>
      </c>
      <c r="P74" s="112">
        <f>IF(J74=0,1,K74*J74)</f>
        <v>1</v>
      </c>
      <c r="Q74" s="112">
        <v>1</v>
      </c>
      <c r="R74" s="112">
        <f t="shared" si="25"/>
        <v>1</v>
      </c>
      <c r="S74" s="112">
        <f t="shared" si="26"/>
        <v>800</v>
      </c>
      <c r="V74" s="112">
        <f t="shared" si="29"/>
        <v>860</v>
      </c>
      <c r="W74" s="112">
        <f>(L74-L73)/15</f>
        <v>4</v>
      </c>
      <c r="X74" s="112">
        <f>O74*L74/60</f>
        <v>430</v>
      </c>
    </row>
    <row r="75" spans="19:23">
      <c r="S75" s="112"/>
      <c r="W75" s="93"/>
    </row>
    <row r="76" spans="5:24">
      <c r="E76" s="103" t="s">
        <v>409</v>
      </c>
      <c r="F76" s="129" t="s">
        <v>410</v>
      </c>
      <c r="G76" s="103" t="s">
        <v>411</v>
      </c>
      <c r="H76" s="160">
        <v>30</v>
      </c>
      <c r="I76" s="160">
        <v>5</v>
      </c>
      <c r="J76" s="160">
        <v>0</v>
      </c>
      <c r="K76" s="169">
        <v>0</v>
      </c>
      <c r="L76" s="112">
        <f>ROUND(V76/O76*30,0)</f>
        <v>29</v>
      </c>
      <c r="M76" s="112">
        <f t="shared" ref="M76:M86" si="30">N76*1000</f>
        <v>200</v>
      </c>
      <c r="N76" s="112">
        <v>0.2</v>
      </c>
      <c r="O76" s="170">
        <f>60000/S76</f>
        <v>300</v>
      </c>
      <c r="P76" s="112">
        <f>IF(J76=0,1,K76*J76)</f>
        <v>1</v>
      </c>
      <c r="Q76" s="112">
        <v>1</v>
      </c>
      <c r="R76" s="112">
        <f t="shared" si="25"/>
        <v>1</v>
      </c>
      <c r="S76" s="112">
        <f t="shared" si="26"/>
        <v>200</v>
      </c>
      <c r="V76" s="112">
        <f>V70+30</f>
        <v>290</v>
      </c>
      <c r="W76" s="112"/>
      <c r="X76" s="112">
        <f>O76*L76/60</f>
        <v>145</v>
      </c>
    </row>
    <row r="77" spans="5:24">
      <c r="E77" s="103" t="s">
        <v>409</v>
      </c>
      <c r="F77" s="129" t="s">
        <v>410</v>
      </c>
      <c r="G77" s="103" t="s">
        <v>412</v>
      </c>
      <c r="H77" s="160">
        <v>35</v>
      </c>
      <c r="I77" s="160">
        <v>5</v>
      </c>
      <c r="J77" s="160">
        <v>0</v>
      </c>
      <c r="K77" s="169">
        <v>0</v>
      </c>
      <c r="L77" s="112">
        <f>ROUND(V77/O77*30,0)</f>
        <v>44</v>
      </c>
      <c r="M77" s="112">
        <f t="shared" si="30"/>
        <v>200</v>
      </c>
      <c r="N77" s="112">
        <v>0.2</v>
      </c>
      <c r="O77" s="170">
        <f t="shared" ref="O77:O80" si="31">60000/S77</f>
        <v>300</v>
      </c>
      <c r="P77" s="112">
        <f>IF(J77=0,1,K77*J77)</f>
        <v>1</v>
      </c>
      <c r="Q77" s="112">
        <v>1</v>
      </c>
      <c r="R77" s="112">
        <f t="shared" si="25"/>
        <v>1</v>
      </c>
      <c r="S77" s="112">
        <f t="shared" si="26"/>
        <v>200</v>
      </c>
      <c r="V77" s="112">
        <f t="shared" ref="V77:V80" si="32">V71+30</f>
        <v>440</v>
      </c>
      <c r="W77" s="112">
        <f>(L77-L76)/15</f>
        <v>1</v>
      </c>
      <c r="X77" s="112">
        <f>O77*L77/60</f>
        <v>220</v>
      </c>
    </row>
    <row r="78" spans="5:24">
      <c r="E78" s="103" t="s">
        <v>409</v>
      </c>
      <c r="F78" s="129" t="s">
        <v>410</v>
      </c>
      <c r="G78" s="103" t="s">
        <v>413</v>
      </c>
      <c r="H78" s="160">
        <v>40</v>
      </c>
      <c r="I78" s="160">
        <v>5</v>
      </c>
      <c r="J78" s="160">
        <v>0</v>
      </c>
      <c r="K78" s="169">
        <v>0</v>
      </c>
      <c r="L78" s="112">
        <f>ROUND(V78/O78*30,0)</f>
        <v>59</v>
      </c>
      <c r="M78" s="112">
        <f t="shared" si="30"/>
        <v>200</v>
      </c>
      <c r="N78" s="112">
        <v>0.2</v>
      </c>
      <c r="O78" s="170">
        <f t="shared" si="31"/>
        <v>300</v>
      </c>
      <c r="P78" s="112">
        <f>IF(J78=0,1,K78*J78)</f>
        <v>1</v>
      </c>
      <c r="Q78" s="112">
        <v>1</v>
      </c>
      <c r="R78" s="112">
        <f t="shared" si="25"/>
        <v>1</v>
      </c>
      <c r="S78" s="112">
        <f t="shared" si="26"/>
        <v>200</v>
      </c>
      <c r="V78" s="112">
        <f t="shared" si="32"/>
        <v>590</v>
      </c>
      <c r="W78" s="112">
        <f>(L78-L77)/15</f>
        <v>1</v>
      </c>
      <c r="X78" s="112">
        <f>O78*L78/60</f>
        <v>295</v>
      </c>
    </row>
    <row r="79" spans="5:24">
      <c r="E79" s="103" t="s">
        <v>409</v>
      </c>
      <c r="F79" s="129" t="s">
        <v>410</v>
      </c>
      <c r="G79" s="103" t="s">
        <v>414</v>
      </c>
      <c r="H79" s="160">
        <v>45</v>
      </c>
      <c r="I79" s="160">
        <v>5</v>
      </c>
      <c r="J79" s="160">
        <v>0</v>
      </c>
      <c r="K79" s="169">
        <v>0</v>
      </c>
      <c r="L79" s="112">
        <f>ROUND(V79/O79*30,0)</f>
        <v>74</v>
      </c>
      <c r="M79" s="112">
        <f t="shared" si="30"/>
        <v>200</v>
      </c>
      <c r="N79" s="112">
        <v>0.2</v>
      </c>
      <c r="O79" s="170">
        <f t="shared" si="31"/>
        <v>300</v>
      </c>
      <c r="P79" s="112">
        <f>IF(J79=0,1,K79*J79)</f>
        <v>1</v>
      </c>
      <c r="Q79" s="112">
        <v>1</v>
      </c>
      <c r="R79" s="112">
        <f t="shared" si="25"/>
        <v>1</v>
      </c>
      <c r="S79" s="112">
        <f t="shared" si="26"/>
        <v>200</v>
      </c>
      <c r="V79" s="112">
        <f t="shared" si="32"/>
        <v>740</v>
      </c>
      <c r="W79" s="112">
        <f>(L79-L78)/15</f>
        <v>1</v>
      </c>
      <c r="X79" s="112">
        <f>O79*L79/60</f>
        <v>370</v>
      </c>
    </row>
    <row r="80" spans="5:24">
      <c r="E80" s="103" t="s">
        <v>409</v>
      </c>
      <c r="F80" s="129" t="s">
        <v>410</v>
      </c>
      <c r="G80" s="103" t="s">
        <v>415</v>
      </c>
      <c r="H80" s="160">
        <v>50</v>
      </c>
      <c r="I80" s="160">
        <v>5</v>
      </c>
      <c r="J80" s="160">
        <v>0</v>
      </c>
      <c r="K80" s="169">
        <v>0</v>
      </c>
      <c r="L80" s="112">
        <f>ROUND(V80/O80*30,0)</f>
        <v>89</v>
      </c>
      <c r="M80" s="112">
        <f t="shared" si="30"/>
        <v>200</v>
      </c>
      <c r="N80" s="112">
        <v>0.2</v>
      </c>
      <c r="O80" s="170">
        <f t="shared" si="31"/>
        <v>300</v>
      </c>
      <c r="P80" s="112">
        <f>IF(J80=0,1,K80*J80)</f>
        <v>1</v>
      </c>
      <c r="Q80" s="112">
        <v>1</v>
      </c>
      <c r="R80" s="112">
        <f t="shared" si="25"/>
        <v>1</v>
      </c>
      <c r="S80" s="112">
        <f t="shared" si="26"/>
        <v>200</v>
      </c>
      <c r="V80" s="112">
        <f t="shared" si="32"/>
        <v>890</v>
      </c>
      <c r="W80" s="112">
        <f>(L80-L79)/15</f>
        <v>1</v>
      </c>
      <c r="X80" s="112">
        <f>O80*L80/60</f>
        <v>445</v>
      </c>
    </row>
    <row r="81" spans="19:23">
      <c r="S81" s="112"/>
      <c r="W81" s="93"/>
    </row>
    <row r="82" spans="5:24">
      <c r="E82" s="103" t="s">
        <v>416</v>
      </c>
      <c r="F82" s="129" t="s">
        <v>417</v>
      </c>
      <c r="G82" s="103" t="s">
        <v>418</v>
      </c>
      <c r="H82" s="160">
        <v>35</v>
      </c>
      <c r="I82" s="160">
        <v>5</v>
      </c>
      <c r="J82" s="160">
        <v>0</v>
      </c>
      <c r="K82" s="169">
        <v>0</v>
      </c>
      <c r="L82" s="112">
        <f>ROUND(V82/O82*30,0)</f>
        <v>44</v>
      </c>
      <c r="M82" s="112">
        <f t="shared" si="30"/>
        <v>300</v>
      </c>
      <c r="N82" s="112">
        <v>0.3</v>
      </c>
      <c r="O82" s="170">
        <f>60000/S82</f>
        <v>200</v>
      </c>
      <c r="P82" s="112">
        <f>IF(J82=0,1,K82*J82)</f>
        <v>1</v>
      </c>
      <c r="Q82" s="112">
        <v>1</v>
      </c>
      <c r="R82" s="112">
        <f t="shared" si="25"/>
        <v>1</v>
      </c>
      <c r="S82" s="112">
        <f t="shared" si="26"/>
        <v>300</v>
      </c>
      <c r="V82" s="112">
        <f>V76</f>
        <v>290</v>
      </c>
      <c r="W82" s="112"/>
      <c r="X82" s="112">
        <f>O82*L82/60</f>
        <v>146.666666666667</v>
      </c>
    </row>
    <row r="83" spans="5:24">
      <c r="E83" s="103" t="s">
        <v>416</v>
      </c>
      <c r="F83" s="129" t="s">
        <v>417</v>
      </c>
      <c r="G83" s="103" t="s">
        <v>419</v>
      </c>
      <c r="H83" s="160">
        <f>H82+5</f>
        <v>40</v>
      </c>
      <c r="I83" s="160">
        <v>5</v>
      </c>
      <c r="J83" s="160">
        <v>0</v>
      </c>
      <c r="K83" s="169">
        <v>0</v>
      </c>
      <c r="L83" s="112">
        <f>ROUND(V83/O83*30,0)</f>
        <v>66</v>
      </c>
      <c r="M83" s="112">
        <f t="shared" si="30"/>
        <v>300</v>
      </c>
      <c r="N83" s="112">
        <v>0.3</v>
      </c>
      <c r="O83" s="170">
        <f t="shared" ref="O83:O86" si="33">60000/S83</f>
        <v>200</v>
      </c>
      <c r="P83" s="112">
        <f>IF(J83=0,1,K83*J83)</f>
        <v>1</v>
      </c>
      <c r="Q83" s="112">
        <v>1</v>
      </c>
      <c r="R83" s="112">
        <f t="shared" si="25"/>
        <v>1</v>
      </c>
      <c r="S83" s="112">
        <f t="shared" si="26"/>
        <v>300</v>
      </c>
      <c r="V83" s="112">
        <f t="shared" ref="V83:V86" si="34">V77</f>
        <v>440</v>
      </c>
      <c r="W83" s="112">
        <f>(L83-L82)/15</f>
        <v>1.46666666666667</v>
      </c>
      <c r="X83" s="112">
        <f>O83*L83/60</f>
        <v>220</v>
      </c>
    </row>
    <row r="84" spans="5:24">
      <c r="E84" s="103" t="s">
        <v>416</v>
      </c>
      <c r="F84" s="129" t="s">
        <v>417</v>
      </c>
      <c r="G84" s="103" t="s">
        <v>420</v>
      </c>
      <c r="H84" s="160">
        <f t="shared" ref="H84:H86" si="35">H83+5</f>
        <v>45</v>
      </c>
      <c r="I84" s="160">
        <v>5</v>
      </c>
      <c r="J84" s="160">
        <v>0</v>
      </c>
      <c r="K84" s="169">
        <v>0</v>
      </c>
      <c r="L84" s="112">
        <f>ROUND(V84/O84*30,0)</f>
        <v>89</v>
      </c>
      <c r="M84" s="112">
        <f t="shared" si="30"/>
        <v>300</v>
      </c>
      <c r="N84" s="112">
        <v>0.3</v>
      </c>
      <c r="O84" s="170">
        <f t="shared" si="33"/>
        <v>200</v>
      </c>
      <c r="P84" s="112">
        <f>IF(J84=0,1,K84*J84)</f>
        <v>1</v>
      </c>
      <c r="Q84" s="112">
        <v>1</v>
      </c>
      <c r="R84" s="112">
        <f t="shared" si="25"/>
        <v>1</v>
      </c>
      <c r="S84" s="112">
        <f t="shared" si="26"/>
        <v>300</v>
      </c>
      <c r="V84" s="112">
        <f t="shared" si="34"/>
        <v>590</v>
      </c>
      <c r="W84" s="112">
        <f>(L84-L83)/15</f>
        <v>1.53333333333333</v>
      </c>
      <c r="X84" s="112">
        <f>O84*L84/60</f>
        <v>296.666666666667</v>
      </c>
    </row>
    <row r="85" spans="5:24">
      <c r="E85" s="103" t="s">
        <v>416</v>
      </c>
      <c r="F85" s="129" t="s">
        <v>417</v>
      </c>
      <c r="G85" s="103" t="s">
        <v>421</v>
      </c>
      <c r="H85" s="160">
        <f t="shared" si="35"/>
        <v>50</v>
      </c>
      <c r="I85" s="160">
        <v>5</v>
      </c>
      <c r="J85" s="160">
        <v>0</v>
      </c>
      <c r="K85" s="169">
        <v>0</v>
      </c>
      <c r="L85" s="112">
        <f>ROUND(V85/O85*30,0)</f>
        <v>111</v>
      </c>
      <c r="M85" s="112">
        <f t="shared" si="30"/>
        <v>300</v>
      </c>
      <c r="N85" s="112">
        <v>0.3</v>
      </c>
      <c r="O85" s="170">
        <f t="shared" si="33"/>
        <v>200</v>
      </c>
      <c r="P85" s="112">
        <f>IF(J85=0,1,K85*J85)</f>
        <v>1</v>
      </c>
      <c r="Q85" s="112">
        <v>1</v>
      </c>
      <c r="R85" s="112">
        <f t="shared" si="25"/>
        <v>1</v>
      </c>
      <c r="S85" s="112">
        <f t="shared" si="26"/>
        <v>300</v>
      </c>
      <c r="V85" s="112">
        <f t="shared" si="34"/>
        <v>740</v>
      </c>
      <c r="W85" s="112">
        <f>(L85-L84)/15</f>
        <v>1.46666666666667</v>
      </c>
      <c r="X85" s="112">
        <f>O85*L85/60</f>
        <v>370</v>
      </c>
    </row>
    <row r="86" spans="5:24">
      <c r="E86" s="103" t="s">
        <v>416</v>
      </c>
      <c r="F86" s="129" t="s">
        <v>417</v>
      </c>
      <c r="G86" s="103" t="s">
        <v>422</v>
      </c>
      <c r="H86" s="160">
        <f t="shared" si="35"/>
        <v>55</v>
      </c>
      <c r="I86" s="160">
        <v>5</v>
      </c>
      <c r="J86" s="160">
        <v>0</v>
      </c>
      <c r="K86" s="169">
        <v>0</v>
      </c>
      <c r="L86" s="112">
        <f>ROUND(V86/O86*30,0)</f>
        <v>134</v>
      </c>
      <c r="M86" s="112">
        <f t="shared" si="30"/>
        <v>300</v>
      </c>
      <c r="N86" s="112">
        <v>0.3</v>
      </c>
      <c r="O86" s="170">
        <f t="shared" si="33"/>
        <v>200</v>
      </c>
      <c r="P86" s="112">
        <f>IF(J86=0,1,K86*J86)</f>
        <v>1</v>
      </c>
      <c r="Q86" s="112">
        <v>1</v>
      </c>
      <c r="R86" s="112">
        <f t="shared" si="25"/>
        <v>1</v>
      </c>
      <c r="S86" s="112">
        <f t="shared" si="26"/>
        <v>300</v>
      </c>
      <c r="V86" s="112">
        <f t="shared" si="34"/>
        <v>890</v>
      </c>
      <c r="W86" s="112">
        <f>(L86-L85)/15</f>
        <v>1.53333333333333</v>
      </c>
      <c r="X86" s="112">
        <f>O86*L86/60</f>
        <v>446.666666666667</v>
      </c>
    </row>
  </sheetData>
  <mergeCells count="3">
    <mergeCell ref="P1:R1"/>
    <mergeCell ref="P2:R2"/>
    <mergeCell ref="P3:R3"/>
  </mergeCells>
  <conditionalFormatting sqref="H4:H86">
    <cfRule type="dataBar" priority="4">
      <dataBar>
        <cfvo type="min"/>
        <cfvo type="max"/>
        <color rgb="FFFFB628"/>
      </dataBar>
      <extLst>
        <ext xmlns:x14="http://schemas.microsoft.com/office/spreadsheetml/2009/9/main" uri="{B025F937-C7B1-47D3-B67F-A62EFF666E3E}">
          <x14:id>{482efe1c-2617-4cb5-93f7-bc97534d8c52}</x14:id>
        </ext>
      </extLst>
    </cfRule>
  </conditionalFormatting>
  <conditionalFormatting sqref="I4:I86">
    <cfRule type="dataBar" priority="3">
      <dataBar>
        <cfvo type="min"/>
        <cfvo type="max"/>
        <color rgb="FF638EC6"/>
      </dataBar>
      <extLst>
        <ext xmlns:x14="http://schemas.microsoft.com/office/spreadsheetml/2009/9/main" uri="{B025F937-C7B1-47D3-B67F-A62EFF666E3E}">
          <x14:id>{349e5d6a-2de7-4ca6-91d0-4945021901bf}</x14:id>
        </ext>
      </extLst>
    </cfRule>
  </conditionalFormatting>
  <conditionalFormatting sqref="X4:X8 X10:X14 X16:X20 X22:X26 X28:X32 X34:X38 X40:X44 X46:X50 X52:X56 X58:X62 X64:X68 X70:X74 X76:X80 X82:X86">
    <cfRule type="colorScale" priority="1">
      <colorScale>
        <cfvo type="min"/>
        <cfvo type="percentile" val="50"/>
        <cfvo type="max"/>
        <color rgb="FF63BE7B"/>
        <color rgb="FFFFEB84"/>
        <color rgb="FFF8696B"/>
      </colorScale>
    </cfRule>
  </conditionalFormatting>
  <conditionalFormatting sqref="W83:W86 W77:W80 W71:W74 W65:W68 W59:W62 W53:W56 W47:W50 W41:W44 W35:W38 W29:W32 W23:W26 W17:W20 W11:W14 W5:W8">
    <cfRule type="cellIs" dxfId="0" priority="2" operator="lessThan">
      <formula>1</formula>
    </cfRule>
  </conditionalFormatting>
  <pageMargins left="0.7" right="0.7" top="0.75" bottom="0.75" header="0.3" footer="0.3"/>
  <pageSetup paperSize="9" orientation="portrait"/>
  <headerFooter/>
  <drawing r:id="rId2"/>
  <legacyDrawing r:id="rId3"/>
  <extLst>
    <ext xmlns:x14="http://schemas.microsoft.com/office/spreadsheetml/2009/9/main" uri="{78C0D931-6437-407d-A8EE-F0AAD7539E65}">
      <x14:conditionalFormattings>
        <x14:conditionalFormatting xmlns:xm="http://schemas.microsoft.com/office/excel/2006/main">
          <x14:cfRule type="dataBar" id="{482efe1c-2617-4cb5-93f7-bc97534d8c52}">
            <x14:dataBar minLength="0" maxLength="100" gradient="0">
              <x14:cfvo type="autoMin"/>
              <x14:cfvo type="autoMax"/>
              <x14:negativeFillColor rgb="FFFF0000"/>
              <x14:axisColor rgb="FF000000"/>
            </x14:dataBar>
          </x14:cfRule>
          <xm:sqref>H4:H86</xm:sqref>
        </x14:conditionalFormatting>
        <x14:conditionalFormatting xmlns:xm="http://schemas.microsoft.com/office/excel/2006/main">
          <x14:cfRule type="dataBar" id="{349e5d6a-2de7-4ca6-91d0-4945021901bf}">
            <x14:dataBar minLength="0" maxLength="100" border="1" negativeBarBorderColorSameAsPositive="0">
              <x14:cfvo type="autoMin"/>
              <x14:cfvo type="autoMax"/>
              <x14:borderColor rgb="FF638EC6"/>
              <x14:negativeFillColor rgb="FFFF0000"/>
              <x14:negativeBorderColor rgb="FFFF0000"/>
              <x14:axisColor rgb="FF000000"/>
            </x14:dataBar>
          </x14:cfRule>
          <xm:sqref>I4:I86</xm:sqref>
        </x14:conditionalFormatting>
      </x14:conditionalFormattings>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1053"/>
  <sheetViews>
    <sheetView workbookViewId="0">
      <selection activeCell="L19" sqref="L19"/>
    </sheetView>
  </sheetViews>
  <sheetFormatPr defaultColWidth="9" defaultRowHeight="14.25"/>
  <cols>
    <col min="1" max="1" width="14.875" style="13" customWidth="1"/>
    <col min="2" max="2" width="16.25" style="13" customWidth="1"/>
    <col min="3" max="3" width="15.875" style="13" customWidth="1"/>
    <col min="4" max="4" width="9" style="13"/>
    <col min="5" max="5" width="9.25" style="13" customWidth="1"/>
  </cols>
  <sheetData>
    <row r="1" ht="33" spans="1:11">
      <c r="A1" s="149" t="s">
        <v>423</v>
      </c>
      <c r="B1" s="149" t="s">
        <v>424</v>
      </c>
      <c r="C1" s="149" t="s">
        <v>303</v>
      </c>
      <c r="D1" s="149" t="s">
        <v>59</v>
      </c>
      <c r="E1" s="150" t="s">
        <v>68</v>
      </c>
      <c r="G1" s="136" t="s">
        <v>306</v>
      </c>
      <c r="H1" s="144" t="s">
        <v>307</v>
      </c>
      <c r="I1" s="136" t="s">
        <v>308</v>
      </c>
      <c r="J1" s="145" t="s">
        <v>309</v>
      </c>
      <c r="K1" s="127" t="s">
        <v>310</v>
      </c>
    </row>
    <row r="2" ht="17.25" spans="1:11">
      <c r="A2" s="151" t="s">
        <v>87</v>
      </c>
      <c r="B2" s="151" t="s">
        <v>87</v>
      </c>
      <c r="C2" s="151" t="s">
        <v>87</v>
      </c>
      <c r="D2" s="151" t="s">
        <v>88</v>
      </c>
      <c r="E2" s="152" t="s">
        <v>88</v>
      </c>
      <c r="G2" s="136" t="s">
        <v>88</v>
      </c>
      <c r="H2" s="136" t="s">
        <v>88</v>
      </c>
      <c r="I2" s="136" t="s">
        <v>88</v>
      </c>
      <c r="J2" s="145" t="s">
        <v>89</v>
      </c>
      <c r="K2" s="127" t="s">
        <v>88</v>
      </c>
    </row>
    <row r="3" ht="17.25" spans="1:11">
      <c r="A3" s="153" t="s">
        <v>425</v>
      </c>
      <c r="B3" s="153" t="s">
        <v>90</v>
      </c>
      <c r="C3" s="153" t="s">
        <v>318</v>
      </c>
      <c r="D3" s="153" t="s">
        <v>426</v>
      </c>
      <c r="E3" s="154" t="s">
        <v>102</v>
      </c>
      <c r="G3" s="100" t="s">
        <v>320</v>
      </c>
      <c r="H3" s="101" t="s">
        <v>321</v>
      </c>
      <c r="I3" s="100" t="s">
        <v>322</v>
      </c>
      <c r="J3" s="146" t="s">
        <v>323</v>
      </c>
      <c r="K3" s="111" t="s">
        <v>103</v>
      </c>
    </row>
    <row r="4" ht="16.5" spans="1:11">
      <c r="A4" s="155" t="s">
        <v>427</v>
      </c>
      <c r="B4" s="155" t="s">
        <v>428</v>
      </c>
      <c r="C4" s="155" t="s">
        <v>339</v>
      </c>
      <c r="D4" s="155">
        <v>1</v>
      </c>
      <c r="E4" s="155">
        <f>武器!L16</f>
        <v>40</v>
      </c>
      <c r="F4">
        <f>INT((E19-E4)/15)</f>
        <v>1</v>
      </c>
      <c r="G4">
        <f>武器!H16</f>
        <v>25</v>
      </c>
      <c r="H4">
        <f>武器!I16</f>
        <v>5</v>
      </c>
      <c r="I4">
        <f>武器!J16</f>
        <v>3</v>
      </c>
      <c r="J4">
        <f>武器!K16</f>
        <v>0.25</v>
      </c>
      <c r="K4">
        <f>武器!M16</f>
        <v>400</v>
      </c>
    </row>
    <row r="5" ht="16.5" spans="1:11">
      <c r="A5" s="155" t="s">
        <v>429</v>
      </c>
      <c r="B5" s="155" t="s">
        <v>428</v>
      </c>
      <c r="C5" s="155" t="s">
        <v>339</v>
      </c>
      <c r="D5" s="155">
        <v>1</v>
      </c>
      <c r="E5" s="155">
        <f>E4+F4</f>
        <v>41</v>
      </c>
      <c r="G5">
        <f>武器!H16</f>
        <v>25</v>
      </c>
      <c r="H5">
        <f>武器!I16</f>
        <v>5</v>
      </c>
      <c r="I5">
        <f>武器!J16</f>
        <v>3</v>
      </c>
      <c r="J5">
        <f>武器!K16</f>
        <v>0.25</v>
      </c>
      <c r="K5">
        <f>武器!M16</f>
        <v>400</v>
      </c>
    </row>
    <row r="6" ht="16.5" spans="1:11">
      <c r="A6" s="155" t="s">
        <v>430</v>
      </c>
      <c r="B6" s="155" t="s">
        <v>428</v>
      </c>
      <c r="C6" s="155" t="s">
        <v>339</v>
      </c>
      <c r="D6" s="155">
        <v>1</v>
      </c>
      <c r="E6" s="155">
        <f>E5+F4</f>
        <v>42</v>
      </c>
      <c r="G6">
        <f>武器!H16</f>
        <v>25</v>
      </c>
      <c r="H6">
        <f>武器!I16</f>
        <v>5</v>
      </c>
      <c r="I6">
        <f>武器!J16</f>
        <v>3</v>
      </c>
      <c r="J6">
        <f>武器!K16</f>
        <v>0.25</v>
      </c>
      <c r="K6">
        <f>武器!M16</f>
        <v>400</v>
      </c>
    </row>
    <row r="7" ht="16.5" spans="1:11">
      <c r="A7" s="155" t="s">
        <v>431</v>
      </c>
      <c r="B7" s="155" t="s">
        <v>428</v>
      </c>
      <c r="C7" s="155" t="s">
        <v>339</v>
      </c>
      <c r="D7" s="155">
        <v>1</v>
      </c>
      <c r="E7" s="155">
        <f>E6+F4</f>
        <v>43</v>
      </c>
      <c r="G7">
        <f>武器!H16</f>
        <v>25</v>
      </c>
      <c r="H7">
        <f>武器!I16</f>
        <v>5</v>
      </c>
      <c r="I7">
        <f>武器!J16</f>
        <v>3</v>
      </c>
      <c r="J7">
        <f>武器!K16</f>
        <v>0.25</v>
      </c>
      <c r="K7">
        <f>武器!M16</f>
        <v>400</v>
      </c>
    </row>
    <row r="8" ht="16.5" spans="1:11">
      <c r="A8" s="155" t="s">
        <v>432</v>
      </c>
      <c r="B8" s="155" t="s">
        <v>428</v>
      </c>
      <c r="C8" s="155" t="s">
        <v>339</v>
      </c>
      <c r="D8" s="155">
        <v>1</v>
      </c>
      <c r="E8" s="155">
        <f>E7+F4</f>
        <v>44</v>
      </c>
      <c r="G8">
        <f>武器!H16</f>
        <v>25</v>
      </c>
      <c r="H8">
        <f>武器!I16</f>
        <v>5</v>
      </c>
      <c r="I8">
        <f>武器!J16</f>
        <v>3</v>
      </c>
      <c r="J8">
        <f>武器!K16</f>
        <v>0.25</v>
      </c>
      <c r="K8">
        <f>武器!M16</f>
        <v>400</v>
      </c>
    </row>
    <row r="9" ht="16.5" spans="1:11">
      <c r="A9" s="155" t="s">
        <v>433</v>
      </c>
      <c r="B9" s="155" t="s">
        <v>428</v>
      </c>
      <c r="C9" s="155" t="s">
        <v>339</v>
      </c>
      <c r="D9" s="155">
        <v>1</v>
      </c>
      <c r="E9" s="155">
        <f>E8+F4</f>
        <v>45</v>
      </c>
      <c r="G9">
        <f>武器!H16</f>
        <v>25</v>
      </c>
      <c r="H9">
        <f>武器!I16</f>
        <v>5</v>
      </c>
      <c r="I9">
        <f>武器!J16</f>
        <v>3</v>
      </c>
      <c r="J9">
        <f>武器!K16</f>
        <v>0.25</v>
      </c>
      <c r="K9">
        <f>武器!M16</f>
        <v>400</v>
      </c>
    </row>
    <row r="10" ht="16.5" spans="1:11">
      <c r="A10" s="155" t="s">
        <v>434</v>
      </c>
      <c r="B10" s="155" t="s">
        <v>428</v>
      </c>
      <c r="C10" s="155" t="s">
        <v>339</v>
      </c>
      <c r="D10" s="155">
        <v>1</v>
      </c>
      <c r="E10" s="155">
        <f>E9+F4</f>
        <v>46</v>
      </c>
      <c r="G10">
        <f>武器!H16</f>
        <v>25</v>
      </c>
      <c r="H10">
        <f>武器!I16</f>
        <v>5</v>
      </c>
      <c r="I10">
        <f>武器!J16</f>
        <v>3</v>
      </c>
      <c r="J10">
        <f>武器!K16</f>
        <v>0.25</v>
      </c>
      <c r="K10">
        <f>武器!M16</f>
        <v>400</v>
      </c>
    </row>
    <row r="11" ht="16.5" spans="1:11">
      <c r="A11" s="155" t="s">
        <v>435</v>
      </c>
      <c r="B11" s="155" t="s">
        <v>428</v>
      </c>
      <c r="C11" s="155" t="s">
        <v>339</v>
      </c>
      <c r="D11" s="155">
        <v>1</v>
      </c>
      <c r="E11" s="155">
        <f>E10+F4</f>
        <v>47</v>
      </c>
      <c r="G11">
        <f>武器!H16</f>
        <v>25</v>
      </c>
      <c r="H11">
        <f>武器!I16</f>
        <v>5</v>
      </c>
      <c r="I11">
        <f>武器!J16</f>
        <v>3</v>
      </c>
      <c r="J11">
        <f>武器!K16</f>
        <v>0.25</v>
      </c>
      <c r="K11">
        <f>武器!M16</f>
        <v>400</v>
      </c>
    </row>
    <row r="12" ht="16.5" spans="1:11">
      <c r="A12" s="155" t="s">
        <v>436</v>
      </c>
      <c r="B12" s="155" t="s">
        <v>428</v>
      </c>
      <c r="C12" s="155" t="s">
        <v>339</v>
      </c>
      <c r="D12" s="155">
        <v>1</v>
      </c>
      <c r="E12" s="155">
        <f>E11+F4</f>
        <v>48</v>
      </c>
      <c r="G12">
        <f>武器!H16</f>
        <v>25</v>
      </c>
      <c r="H12">
        <f>武器!I16</f>
        <v>5</v>
      </c>
      <c r="I12">
        <f>武器!J16</f>
        <v>3</v>
      </c>
      <c r="J12">
        <f>武器!K16</f>
        <v>0.25</v>
      </c>
      <c r="K12">
        <f>武器!M16</f>
        <v>400</v>
      </c>
    </row>
    <row r="13" ht="16.5" spans="1:11">
      <c r="A13" s="155" t="s">
        <v>437</v>
      </c>
      <c r="B13" s="155" t="s">
        <v>428</v>
      </c>
      <c r="C13" s="155" t="s">
        <v>339</v>
      </c>
      <c r="D13" s="155">
        <v>1</v>
      </c>
      <c r="E13" s="155">
        <f>E12+F4</f>
        <v>49</v>
      </c>
      <c r="G13">
        <f>武器!H16</f>
        <v>25</v>
      </c>
      <c r="H13">
        <f>武器!I16</f>
        <v>5</v>
      </c>
      <c r="I13">
        <f>武器!J16</f>
        <v>3</v>
      </c>
      <c r="J13">
        <f>武器!K16</f>
        <v>0.25</v>
      </c>
      <c r="K13">
        <f>武器!M16</f>
        <v>400</v>
      </c>
    </row>
    <row r="14" ht="16.5" spans="1:11">
      <c r="A14" s="155" t="s">
        <v>438</v>
      </c>
      <c r="B14" s="155" t="s">
        <v>428</v>
      </c>
      <c r="C14" s="155" t="s">
        <v>339</v>
      </c>
      <c r="D14" s="155">
        <v>1</v>
      </c>
      <c r="E14" s="155">
        <f>E13+F4</f>
        <v>50</v>
      </c>
      <c r="G14">
        <f>武器!H16</f>
        <v>25</v>
      </c>
      <c r="H14">
        <f>武器!I16</f>
        <v>5</v>
      </c>
      <c r="I14">
        <f>武器!J16</f>
        <v>3</v>
      </c>
      <c r="J14">
        <f>武器!K16</f>
        <v>0.25</v>
      </c>
      <c r="K14">
        <f>武器!M16</f>
        <v>400</v>
      </c>
    </row>
    <row r="15" ht="16.5" spans="1:11">
      <c r="A15" s="155" t="s">
        <v>439</v>
      </c>
      <c r="B15" s="155" t="s">
        <v>428</v>
      </c>
      <c r="C15" s="155" t="s">
        <v>339</v>
      </c>
      <c r="D15" s="155">
        <v>1</v>
      </c>
      <c r="E15" s="155">
        <f>E14+F4</f>
        <v>51</v>
      </c>
      <c r="G15">
        <f>武器!H16</f>
        <v>25</v>
      </c>
      <c r="H15">
        <f>武器!I16</f>
        <v>5</v>
      </c>
      <c r="I15">
        <f>武器!J16</f>
        <v>3</v>
      </c>
      <c r="J15">
        <f>武器!K16</f>
        <v>0.25</v>
      </c>
      <c r="K15">
        <f>武器!M16</f>
        <v>400</v>
      </c>
    </row>
    <row r="16" ht="16.5" spans="1:11">
      <c r="A16" s="155" t="s">
        <v>440</v>
      </c>
      <c r="B16" s="155" t="s">
        <v>428</v>
      </c>
      <c r="C16" s="155" t="s">
        <v>339</v>
      </c>
      <c r="D16" s="155">
        <v>1</v>
      </c>
      <c r="E16" s="155">
        <f>E15+F4</f>
        <v>52</v>
      </c>
      <c r="G16">
        <f>武器!H16</f>
        <v>25</v>
      </c>
      <c r="H16">
        <f>武器!I16</f>
        <v>5</v>
      </c>
      <c r="I16">
        <f>武器!J16</f>
        <v>3</v>
      </c>
      <c r="J16">
        <f>武器!K16</f>
        <v>0.25</v>
      </c>
      <c r="K16">
        <f>武器!M16</f>
        <v>400</v>
      </c>
    </row>
    <row r="17" ht="16.5" spans="1:11">
      <c r="A17" s="155" t="s">
        <v>441</v>
      </c>
      <c r="B17" s="155" t="s">
        <v>428</v>
      </c>
      <c r="C17" s="155" t="s">
        <v>339</v>
      </c>
      <c r="D17" s="155">
        <v>1</v>
      </c>
      <c r="E17" s="155">
        <f>E16+F4</f>
        <v>53</v>
      </c>
      <c r="G17">
        <f>武器!H16</f>
        <v>25</v>
      </c>
      <c r="H17">
        <f>武器!I16</f>
        <v>5</v>
      </c>
      <c r="I17">
        <f>武器!J16</f>
        <v>3</v>
      </c>
      <c r="J17">
        <f>武器!K16</f>
        <v>0.25</v>
      </c>
      <c r="K17">
        <f>武器!M16</f>
        <v>400</v>
      </c>
    </row>
    <row r="18" ht="16.5" spans="1:11">
      <c r="A18" s="155" t="s">
        <v>442</v>
      </c>
      <c r="B18" s="155" t="s">
        <v>428</v>
      </c>
      <c r="C18" s="155" t="s">
        <v>339</v>
      </c>
      <c r="D18" s="155">
        <v>1</v>
      </c>
      <c r="E18" s="155">
        <f>E17+F4</f>
        <v>54</v>
      </c>
      <c r="G18">
        <f>武器!H16</f>
        <v>25</v>
      </c>
      <c r="H18">
        <f>武器!I16</f>
        <v>5</v>
      </c>
      <c r="I18">
        <f>武器!J16</f>
        <v>3</v>
      </c>
      <c r="J18">
        <f>武器!K16</f>
        <v>0.25</v>
      </c>
      <c r="K18">
        <f>武器!M16</f>
        <v>400</v>
      </c>
    </row>
    <row r="19" ht="16.5" spans="1:11">
      <c r="A19" s="155" t="s">
        <v>443</v>
      </c>
      <c r="B19" s="155" t="s">
        <v>428</v>
      </c>
      <c r="C19" s="155" t="s">
        <v>339</v>
      </c>
      <c r="D19" s="155">
        <v>2</v>
      </c>
      <c r="E19" s="156">
        <f>武器!L17</f>
        <v>67</v>
      </c>
      <c r="F19">
        <f>INT((E34-E19)/15)</f>
        <v>1</v>
      </c>
      <c r="G19">
        <f>武器!H17</f>
        <v>26</v>
      </c>
      <c r="H19">
        <f>武器!I17</f>
        <v>5</v>
      </c>
      <c r="I19">
        <f>武器!J17</f>
        <v>3</v>
      </c>
      <c r="J19">
        <f>武器!K17</f>
        <v>0.25</v>
      </c>
      <c r="K19">
        <f>武器!M17</f>
        <v>400</v>
      </c>
    </row>
    <row r="20" ht="16.5" spans="1:11">
      <c r="A20" s="155" t="s">
        <v>444</v>
      </c>
      <c r="B20" s="155" t="s">
        <v>428</v>
      </c>
      <c r="C20" s="155" t="s">
        <v>339</v>
      </c>
      <c r="D20" s="155">
        <v>2</v>
      </c>
      <c r="E20" s="155">
        <f>E19+F19</f>
        <v>68</v>
      </c>
      <c r="G20">
        <f>武器!H17</f>
        <v>26</v>
      </c>
      <c r="H20">
        <f>武器!I17</f>
        <v>5</v>
      </c>
      <c r="I20">
        <f>武器!J17</f>
        <v>3</v>
      </c>
      <c r="J20">
        <f>武器!K17</f>
        <v>0.25</v>
      </c>
      <c r="K20">
        <f>武器!M17</f>
        <v>400</v>
      </c>
    </row>
    <row r="21" ht="16.5" spans="1:11">
      <c r="A21" s="155" t="s">
        <v>445</v>
      </c>
      <c r="B21" s="155" t="s">
        <v>428</v>
      </c>
      <c r="C21" s="155" t="s">
        <v>339</v>
      </c>
      <c r="D21" s="155">
        <v>2</v>
      </c>
      <c r="E21" s="155">
        <f>E20+F19</f>
        <v>69</v>
      </c>
      <c r="G21">
        <f>武器!H17</f>
        <v>26</v>
      </c>
      <c r="H21">
        <f>武器!I17</f>
        <v>5</v>
      </c>
      <c r="I21">
        <f>武器!J17</f>
        <v>3</v>
      </c>
      <c r="J21">
        <f>武器!K17</f>
        <v>0.25</v>
      </c>
      <c r="K21">
        <f>武器!M17</f>
        <v>400</v>
      </c>
    </row>
    <row r="22" ht="16.5" spans="1:11">
      <c r="A22" s="155" t="s">
        <v>446</v>
      </c>
      <c r="B22" s="155" t="s">
        <v>428</v>
      </c>
      <c r="C22" s="155" t="s">
        <v>339</v>
      </c>
      <c r="D22" s="155">
        <v>2</v>
      </c>
      <c r="E22" s="155">
        <f>E21+F19</f>
        <v>70</v>
      </c>
      <c r="G22">
        <f>武器!H17</f>
        <v>26</v>
      </c>
      <c r="H22">
        <f>武器!I17</f>
        <v>5</v>
      </c>
      <c r="I22">
        <f>武器!J17</f>
        <v>3</v>
      </c>
      <c r="J22">
        <f>武器!K17</f>
        <v>0.25</v>
      </c>
      <c r="K22">
        <f>武器!M17</f>
        <v>400</v>
      </c>
    </row>
    <row r="23" ht="16.5" spans="1:11">
      <c r="A23" s="155" t="s">
        <v>447</v>
      </c>
      <c r="B23" s="155" t="s">
        <v>428</v>
      </c>
      <c r="C23" s="155" t="s">
        <v>339</v>
      </c>
      <c r="D23" s="155">
        <v>2</v>
      </c>
      <c r="E23" s="155">
        <f>E22+F19</f>
        <v>71</v>
      </c>
      <c r="G23">
        <f>武器!H17</f>
        <v>26</v>
      </c>
      <c r="H23">
        <f>武器!I17</f>
        <v>5</v>
      </c>
      <c r="I23">
        <f>武器!J17</f>
        <v>3</v>
      </c>
      <c r="J23">
        <f>武器!K17</f>
        <v>0.25</v>
      </c>
      <c r="K23">
        <f>武器!M17</f>
        <v>400</v>
      </c>
    </row>
    <row r="24" ht="16.5" spans="1:11">
      <c r="A24" s="155" t="s">
        <v>448</v>
      </c>
      <c r="B24" s="155" t="s">
        <v>428</v>
      </c>
      <c r="C24" s="155" t="s">
        <v>339</v>
      </c>
      <c r="D24" s="155">
        <v>2</v>
      </c>
      <c r="E24" s="155">
        <f>E23+F19</f>
        <v>72</v>
      </c>
      <c r="G24">
        <f>武器!H17</f>
        <v>26</v>
      </c>
      <c r="H24">
        <f>武器!I17</f>
        <v>5</v>
      </c>
      <c r="I24">
        <f>武器!J17</f>
        <v>3</v>
      </c>
      <c r="J24">
        <f>武器!K17</f>
        <v>0.25</v>
      </c>
      <c r="K24">
        <f>武器!M17</f>
        <v>400</v>
      </c>
    </row>
    <row r="25" ht="16.5" spans="1:11">
      <c r="A25" s="155" t="s">
        <v>449</v>
      </c>
      <c r="B25" s="155" t="s">
        <v>428</v>
      </c>
      <c r="C25" s="155" t="s">
        <v>339</v>
      </c>
      <c r="D25" s="155">
        <v>2</v>
      </c>
      <c r="E25" s="155">
        <f>E24+F19</f>
        <v>73</v>
      </c>
      <c r="G25">
        <f>武器!H17</f>
        <v>26</v>
      </c>
      <c r="H25">
        <f>武器!I17</f>
        <v>5</v>
      </c>
      <c r="I25">
        <f>武器!J17</f>
        <v>3</v>
      </c>
      <c r="J25">
        <f>武器!K17</f>
        <v>0.25</v>
      </c>
      <c r="K25">
        <f>武器!M17</f>
        <v>400</v>
      </c>
    </row>
    <row r="26" ht="16.5" spans="1:11">
      <c r="A26" s="155" t="s">
        <v>450</v>
      </c>
      <c r="B26" s="155" t="s">
        <v>428</v>
      </c>
      <c r="C26" s="155" t="s">
        <v>339</v>
      </c>
      <c r="D26" s="155">
        <v>2</v>
      </c>
      <c r="E26" s="155">
        <f>E25+F19</f>
        <v>74</v>
      </c>
      <c r="G26">
        <f>武器!H17</f>
        <v>26</v>
      </c>
      <c r="H26">
        <f>武器!I17</f>
        <v>5</v>
      </c>
      <c r="I26">
        <f>武器!J17</f>
        <v>3</v>
      </c>
      <c r="J26">
        <f>武器!K17</f>
        <v>0.25</v>
      </c>
      <c r="K26">
        <f>武器!M17</f>
        <v>400</v>
      </c>
    </row>
    <row r="27" ht="16.5" spans="1:11">
      <c r="A27" s="155" t="s">
        <v>451</v>
      </c>
      <c r="B27" s="155" t="s">
        <v>428</v>
      </c>
      <c r="C27" s="155" t="s">
        <v>339</v>
      </c>
      <c r="D27" s="155">
        <v>2</v>
      </c>
      <c r="E27" s="155">
        <f>E26+F19</f>
        <v>75</v>
      </c>
      <c r="G27">
        <f>武器!H17</f>
        <v>26</v>
      </c>
      <c r="H27">
        <f>武器!I17</f>
        <v>5</v>
      </c>
      <c r="I27">
        <f>武器!J17</f>
        <v>3</v>
      </c>
      <c r="J27">
        <f>武器!K17</f>
        <v>0.25</v>
      </c>
      <c r="K27">
        <f>武器!M17</f>
        <v>400</v>
      </c>
    </row>
    <row r="28" ht="16.5" spans="1:11">
      <c r="A28" s="155" t="s">
        <v>452</v>
      </c>
      <c r="B28" s="155" t="s">
        <v>428</v>
      </c>
      <c r="C28" s="155" t="s">
        <v>339</v>
      </c>
      <c r="D28" s="155">
        <v>2</v>
      </c>
      <c r="E28" s="155">
        <f>E27+F19</f>
        <v>76</v>
      </c>
      <c r="G28">
        <f>武器!H17</f>
        <v>26</v>
      </c>
      <c r="H28">
        <f>武器!I17</f>
        <v>5</v>
      </c>
      <c r="I28">
        <f>武器!J17</f>
        <v>3</v>
      </c>
      <c r="J28">
        <f>武器!K17</f>
        <v>0.25</v>
      </c>
      <c r="K28">
        <f>武器!M17</f>
        <v>400</v>
      </c>
    </row>
    <row r="29" ht="16.5" spans="1:11">
      <c r="A29" s="155" t="s">
        <v>453</v>
      </c>
      <c r="B29" s="155" t="s">
        <v>428</v>
      </c>
      <c r="C29" s="155" t="s">
        <v>339</v>
      </c>
      <c r="D29" s="155">
        <v>2</v>
      </c>
      <c r="E29" s="155">
        <f>E28+F19</f>
        <v>77</v>
      </c>
      <c r="G29">
        <f>武器!H17</f>
        <v>26</v>
      </c>
      <c r="H29">
        <f>武器!I17</f>
        <v>5</v>
      </c>
      <c r="I29">
        <f>武器!J17</f>
        <v>3</v>
      </c>
      <c r="J29">
        <f>武器!K17</f>
        <v>0.25</v>
      </c>
      <c r="K29">
        <f>武器!M17</f>
        <v>400</v>
      </c>
    </row>
    <row r="30" ht="16.5" spans="1:11">
      <c r="A30" s="155" t="s">
        <v>454</v>
      </c>
      <c r="B30" s="155" t="s">
        <v>428</v>
      </c>
      <c r="C30" s="155" t="s">
        <v>339</v>
      </c>
      <c r="D30" s="155">
        <v>2</v>
      </c>
      <c r="E30" s="155">
        <f>E29+F19</f>
        <v>78</v>
      </c>
      <c r="G30">
        <f>武器!H17</f>
        <v>26</v>
      </c>
      <c r="H30">
        <f>武器!I17</f>
        <v>5</v>
      </c>
      <c r="I30">
        <f>武器!J17</f>
        <v>3</v>
      </c>
      <c r="J30">
        <f>武器!K17</f>
        <v>0.25</v>
      </c>
      <c r="K30">
        <f>武器!M17</f>
        <v>400</v>
      </c>
    </row>
    <row r="31" ht="16.5" spans="1:11">
      <c r="A31" s="155" t="s">
        <v>455</v>
      </c>
      <c r="B31" s="155" t="s">
        <v>428</v>
      </c>
      <c r="C31" s="155" t="s">
        <v>339</v>
      </c>
      <c r="D31" s="155">
        <v>2</v>
      </c>
      <c r="E31" s="155">
        <f>E30+F19</f>
        <v>79</v>
      </c>
      <c r="G31">
        <f>武器!H17</f>
        <v>26</v>
      </c>
      <c r="H31">
        <f>武器!I17</f>
        <v>5</v>
      </c>
      <c r="I31">
        <f>武器!J17</f>
        <v>3</v>
      </c>
      <c r="J31">
        <f>武器!K17</f>
        <v>0.25</v>
      </c>
      <c r="K31">
        <f>武器!M17</f>
        <v>400</v>
      </c>
    </row>
    <row r="32" ht="16.5" spans="1:11">
      <c r="A32" s="155" t="s">
        <v>456</v>
      </c>
      <c r="B32" s="155" t="s">
        <v>428</v>
      </c>
      <c r="C32" s="155" t="s">
        <v>339</v>
      </c>
      <c r="D32" s="155">
        <v>2</v>
      </c>
      <c r="E32" s="155">
        <f>E31+F19</f>
        <v>80</v>
      </c>
      <c r="G32">
        <f>武器!H17</f>
        <v>26</v>
      </c>
      <c r="H32">
        <f>武器!I17</f>
        <v>5</v>
      </c>
      <c r="I32">
        <f>武器!J17</f>
        <v>3</v>
      </c>
      <c r="J32">
        <f>武器!K17</f>
        <v>0.25</v>
      </c>
      <c r="K32">
        <f>武器!M17</f>
        <v>400</v>
      </c>
    </row>
    <row r="33" ht="16.5" spans="1:11">
      <c r="A33" s="155" t="s">
        <v>457</v>
      </c>
      <c r="B33" s="155" t="s">
        <v>428</v>
      </c>
      <c r="C33" s="155" t="s">
        <v>339</v>
      </c>
      <c r="D33" s="155">
        <v>2</v>
      </c>
      <c r="E33" s="155">
        <f>E32+F19</f>
        <v>81</v>
      </c>
      <c r="G33">
        <f>武器!H17</f>
        <v>26</v>
      </c>
      <c r="H33">
        <f>武器!I17</f>
        <v>5</v>
      </c>
      <c r="I33">
        <f>武器!J17</f>
        <v>3</v>
      </c>
      <c r="J33">
        <f>武器!K17</f>
        <v>0.25</v>
      </c>
      <c r="K33">
        <f>武器!M17</f>
        <v>400</v>
      </c>
    </row>
    <row r="34" ht="16.5" spans="1:11">
      <c r="A34" s="155" t="s">
        <v>458</v>
      </c>
      <c r="B34" s="155" t="s">
        <v>428</v>
      </c>
      <c r="C34" s="155" t="s">
        <v>339</v>
      </c>
      <c r="D34" s="155">
        <v>3</v>
      </c>
      <c r="E34" s="156">
        <f>武器!L18</f>
        <v>93</v>
      </c>
      <c r="F34">
        <f>INT((E49-E34)/15)</f>
        <v>1</v>
      </c>
      <c r="G34">
        <f>武器!H18</f>
        <v>27</v>
      </c>
      <c r="H34">
        <f>武器!I18</f>
        <v>5</v>
      </c>
      <c r="I34">
        <f>武器!J18</f>
        <v>3</v>
      </c>
      <c r="J34">
        <f>武器!K18</f>
        <v>0.25</v>
      </c>
      <c r="K34">
        <f>武器!M18</f>
        <v>400</v>
      </c>
    </row>
    <row r="35" ht="16.5" spans="1:11">
      <c r="A35" s="155" t="s">
        <v>459</v>
      </c>
      <c r="B35" s="155" t="s">
        <v>428</v>
      </c>
      <c r="C35" s="155" t="s">
        <v>339</v>
      </c>
      <c r="D35" s="155">
        <v>3</v>
      </c>
      <c r="E35" s="155">
        <f>E34+F34</f>
        <v>94</v>
      </c>
      <c r="G35">
        <f>武器!H18</f>
        <v>27</v>
      </c>
      <c r="H35">
        <f>武器!I18</f>
        <v>5</v>
      </c>
      <c r="I35">
        <f>武器!J18</f>
        <v>3</v>
      </c>
      <c r="J35">
        <f>武器!K18</f>
        <v>0.25</v>
      </c>
      <c r="K35">
        <f>武器!M18</f>
        <v>400</v>
      </c>
    </row>
    <row r="36" ht="16.5" spans="1:11">
      <c r="A36" s="155" t="s">
        <v>460</v>
      </c>
      <c r="B36" s="155" t="s">
        <v>428</v>
      </c>
      <c r="C36" s="155" t="s">
        <v>339</v>
      </c>
      <c r="D36" s="155">
        <v>3</v>
      </c>
      <c r="E36" s="155">
        <f>E35+F34</f>
        <v>95</v>
      </c>
      <c r="G36">
        <f>武器!H18</f>
        <v>27</v>
      </c>
      <c r="H36">
        <f>武器!I18</f>
        <v>5</v>
      </c>
      <c r="I36">
        <f>武器!J18</f>
        <v>3</v>
      </c>
      <c r="J36">
        <f>武器!K18</f>
        <v>0.25</v>
      </c>
      <c r="K36">
        <f>武器!M18</f>
        <v>400</v>
      </c>
    </row>
    <row r="37" ht="16.5" spans="1:11">
      <c r="A37" s="155" t="s">
        <v>461</v>
      </c>
      <c r="B37" s="155" t="s">
        <v>428</v>
      </c>
      <c r="C37" s="155" t="s">
        <v>339</v>
      </c>
      <c r="D37" s="155">
        <v>3</v>
      </c>
      <c r="E37" s="155">
        <f>E36+F34</f>
        <v>96</v>
      </c>
      <c r="G37">
        <f>武器!H18</f>
        <v>27</v>
      </c>
      <c r="H37">
        <f>武器!I18</f>
        <v>5</v>
      </c>
      <c r="I37">
        <f>武器!J18</f>
        <v>3</v>
      </c>
      <c r="J37">
        <f>武器!K18</f>
        <v>0.25</v>
      </c>
      <c r="K37">
        <f>武器!M18</f>
        <v>400</v>
      </c>
    </row>
    <row r="38" ht="16.5" spans="1:11">
      <c r="A38" s="155" t="s">
        <v>462</v>
      </c>
      <c r="B38" s="155" t="s">
        <v>428</v>
      </c>
      <c r="C38" s="155" t="s">
        <v>339</v>
      </c>
      <c r="D38" s="155">
        <v>3</v>
      </c>
      <c r="E38" s="155">
        <f>E37+F34</f>
        <v>97</v>
      </c>
      <c r="G38">
        <f>武器!H18</f>
        <v>27</v>
      </c>
      <c r="H38">
        <f>武器!I18</f>
        <v>5</v>
      </c>
      <c r="I38">
        <f>武器!J18</f>
        <v>3</v>
      </c>
      <c r="J38">
        <f>武器!K18</f>
        <v>0.25</v>
      </c>
      <c r="K38">
        <f>武器!M18</f>
        <v>400</v>
      </c>
    </row>
    <row r="39" ht="16.5" spans="1:11">
      <c r="A39" s="155" t="s">
        <v>463</v>
      </c>
      <c r="B39" s="155" t="s">
        <v>428</v>
      </c>
      <c r="C39" s="155" t="s">
        <v>339</v>
      </c>
      <c r="D39" s="155">
        <v>3</v>
      </c>
      <c r="E39" s="155">
        <f>E38+F34</f>
        <v>98</v>
      </c>
      <c r="G39">
        <f>武器!H18</f>
        <v>27</v>
      </c>
      <c r="H39">
        <f>武器!I18</f>
        <v>5</v>
      </c>
      <c r="I39">
        <f>武器!J18</f>
        <v>3</v>
      </c>
      <c r="J39">
        <f>武器!K18</f>
        <v>0.25</v>
      </c>
      <c r="K39">
        <f>武器!M18</f>
        <v>400</v>
      </c>
    </row>
    <row r="40" ht="16.5" spans="1:11">
      <c r="A40" s="155" t="s">
        <v>464</v>
      </c>
      <c r="B40" s="155" t="s">
        <v>428</v>
      </c>
      <c r="C40" s="155" t="s">
        <v>339</v>
      </c>
      <c r="D40" s="155">
        <v>3</v>
      </c>
      <c r="E40" s="155">
        <f>E39+F34</f>
        <v>99</v>
      </c>
      <c r="G40">
        <f>武器!H18</f>
        <v>27</v>
      </c>
      <c r="H40">
        <f>武器!I18</f>
        <v>5</v>
      </c>
      <c r="I40">
        <f>武器!J18</f>
        <v>3</v>
      </c>
      <c r="J40">
        <f>武器!K18</f>
        <v>0.25</v>
      </c>
      <c r="K40">
        <f>武器!M18</f>
        <v>400</v>
      </c>
    </row>
    <row r="41" ht="16.5" spans="1:11">
      <c r="A41" s="155" t="s">
        <v>465</v>
      </c>
      <c r="B41" s="155" t="s">
        <v>428</v>
      </c>
      <c r="C41" s="155" t="s">
        <v>339</v>
      </c>
      <c r="D41" s="155">
        <v>3</v>
      </c>
      <c r="E41" s="155">
        <f>E40+F34</f>
        <v>100</v>
      </c>
      <c r="G41">
        <f>武器!H18</f>
        <v>27</v>
      </c>
      <c r="H41">
        <f>武器!I18</f>
        <v>5</v>
      </c>
      <c r="I41">
        <f>武器!J18</f>
        <v>3</v>
      </c>
      <c r="J41">
        <f>武器!K18</f>
        <v>0.25</v>
      </c>
      <c r="K41">
        <f>武器!M18</f>
        <v>400</v>
      </c>
    </row>
    <row r="42" ht="16.5" spans="1:11">
      <c r="A42" s="155" t="s">
        <v>466</v>
      </c>
      <c r="B42" s="155" t="s">
        <v>428</v>
      </c>
      <c r="C42" s="155" t="s">
        <v>339</v>
      </c>
      <c r="D42" s="155">
        <v>3</v>
      </c>
      <c r="E42" s="155">
        <f>E41+F34</f>
        <v>101</v>
      </c>
      <c r="G42">
        <f>武器!H18</f>
        <v>27</v>
      </c>
      <c r="H42">
        <f>武器!I18</f>
        <v>5</v>
      </c>
      <c r="I42">
        <f>武器!J18</f>
        <v>3</v>
      </c>
      <c r="J42">
        <f>武器!K18</f>
        <v>0.25</v>
      </c>
      <c r="K42">
        <f>武器!M18</f>
        <v>400</v>
      </c>
    </row>
    <row r="43" ht="16.5" spans="1:11">
      <c r="A43" s="155" t="s">
        <v>467</v>
      </c>
      <c r="B43" s="155" t="s">
        <v>428</v>
      </c>
      <c r="C43" s="155" t="s">
        <v>339</v>
      </c>
      <c r="D43" s="155">
        <v>3</v>
      </c>
      <c r="E43" s="155">
        <f>E42+F34</f>
        <v>102</v>
      </c>
      <c r="G43">
        <f>武器!H18</f>
        <v>27</v>
      </c>
      <c r="H43">
        <f>武器!I18</f>
        <v>5</v>
      </c>
      <c r="I43">
        <f>武器!J18</f>
        <v>3</v>
      </c>
      <c r="J43">
        <f>武器!K18</f>
        <v>0.25</v>
      </c>
      <c r="K43">
        <f>武器!M18</f>
        <v>400</v>
      </c>
    </row>
    <row r="44" ht="16.5" spans="1:11">
      <c r="A44" s="155" t="s">
        <v>468</v>
      </c>
      <c r="B44" s="155" t="s">
        <v>428</v>
      </c>
      <c r="C44" s="155" t="s">
        <v>339</v>
      </c>
      <c r="D44" s="155">
        <v>3</v>
      </c>
      <c r="E44" s="155">
        <f>E43+F34</f>
        <v>103</v>
      </c>
      <c r="G44">
        <f>武器!H18</f>
        <v>27</v>
      </c>
      <c r="H44">
        <f>武器!I18</f>
        <v>5</v>
      </c>
      <c r="I44">
        <f>武器!J18</f>
        <v>3</v>
      </c>
      <c r="J44">
        <f>武器!K18</f>
        <v>0.25</v>
      </c>
      <c r="K44">
        <f>武器!M18</f>
        <v>400</v>
      </c>
    </row>
    <row r="45" ht="16.5" spans="1:11">
      <c r="A45" s="155" t="s">
        <v>469</v>
      </c>
      <c r="B45" s="155" t="s">
        <v>428</v>
      </c>
      <c r="C45" s="155" t="s">
        <v>339</v>
      </c>
      <c r="D45" s="155">
        <v>3</v>
      </c>
      <c r="E45" s="155">
        <f>E44+F34</f>
        <v>104</v>
      </c>
      <c r="G45">
        <f>武器!H18</f>
        <v>27</v>
      </c>
      <c r="H45">
        <f>武器!I18</f>
        <v>5</v>
      </c>
      <c r="I45">
        <f>武器!J18</f>
        <v>3</v>
      </c>
      <c r="J45">
        <f>武器!K18</f>
        <v>0.25</v>
      </c>
      <c r="K45">
        <f>武器!M18</f>
        <v>400</v>
      </c>
    </row>
    <row r="46" ht="16.5" spans="1:11">
      <c r="A46" s="155" t="s">
        <v>470</v>
      </c>
      <c r="B46" s="155" t="s">
        <v>428</v>
      </c>
      <c r="C46" s="155" t="s">
        <v>339</v>
      </c>
      <c r="D46" s="155">
        <v>3</v>
      </c>
      <c r="E46" s="155">
        <f>E45+F34</f>
        <v>105</v>
      </c>
      <c r="G46">
        <f>武器!H18</f>
        <v>27</v>
      </c>
      <c r="H46">
        <f>武器!I18</f>
        <v>5</v>
      </c>
      <c r="I46">
        <f>武器!J18</f>
        <v>3</v>
      </c>
      <c r="J46">
        <f>武器!K18</f>
        <v>0.25</v>
      </c>
      <c r="K46">
        <f>武器!M18</f>
        <v>400</v>
      </c>
    </row>
    <row r="47" ht="16.5" spans="1:11">
      <c r="A47" s="155" t="s">
        <v>471</v>
      </c>
      <c r="B47" s="155" t="s">
        <v>428</v>
      </c>
      <c r="C47" s="155" t="s">
        <v>339</v>
      </c>
      <c r="D47" s="155">
        <v>3</v>
      </c>
      <c r="E47" s="155">
        <f>E46+F34</f>
        <v>106</v>
      </c>
      <c r="G47">
        <f>武器!H18</f>
        <v>27</v>
      </c>
      <c r="H47">
        <f>武器!I18</f>
        <v>5</v>
      </c>
      <c r="I47">
        <f>武器!J18</f>
        <v>3</v>
      </c>
      <c r="J47">
        <f>武器!K18</f>
        <v>0.25</v>
      </c>
      <c r="K47">
        <f>武器!M18</f>
        <v>400</v>
      </c>
    </row>
    <row r="48" ht="16.5" spans="1:11">
      <c r="A48" s="155" t="s">
        <v>472</v>
      </c>
      <c r="B48" s="155" t="s">
        <v>428</v>
      </c>
      <c r="C48" s="155" t="s">
        <v>339</v>
      </c>
      <c r="D48" s="155">
        <v>3</v>
      </c>
      <c r="E48" s="155">
        <f>E47+F34</f>
        <v>107</v>
      </c>
      <c r="G48">
        <f>武器!H18</f>
        <v>27</v>
      </c>
      <c r="H48">
        <f>武器!I18</f>
        <v>5</v>
      </c>
      <c r="I48">
        <f>武器!J18</f>
        <v>3</v>
      </c>
      <c r="J48">
        <f>武器!K18</f>
        <v>0.25</v>
      </c>
      <c r="K48">
        <f>武器!M18</f>
        <v>400</v>
      </c>
    </row>
    <row r="49" ht="16.5" spans="1:11">
      <c r="A49" s="155" t="s">
        <v>473</v>
      </c>
      <c r="B49" s="155" t="s">
        <v>428</v>
      </c>
      <c r="C49" s="155" t="s">
        <v>339</v>
      </c>
      <c r="D49" s="155">
        <v>4</v>
      </c>
      <c r="E49" s="156">
        <f>武器!L19</f>
        <v>119</v>
      </c>
      <c r="F49">
        <f>INT((E64-E49)/15)</f>
        <v>2</v>
      </c>
      <c r="G49">
        <f>武器!H19</f>
        <v>28</v>
      </c>
      <c r="H49">
        <f>武器!I19</f>
        <v>5</v>
      </c>
      <c r="I49">
        <f>武器!J19</f>
        <v>3</v>
      </c>
      <c r="J49">
        <f>武器!K19</f>
        <v>0.25</v>
      </c>
      <c r="K49">
        <f>武器!M19</f>
        <v>400</v>
      </c>
    </row>
    <row r="50" ht="16.5" spans="1:11">
      <c r="A50" s="155" t="s">
        <v>474</v>
      </c>
      <c r="B50" s="155" t="s">
        <v>428</v>
      </c>
      <c r="C50" s="155" t="s">
        <v>339</v>
      </c>
      <c r="D50" s="155">
        <v>4</v>
      </c>
      <c r="E50" s="155">
        <f>E49+F49</f>
        <v>121</v>
      </c>
      <c r="G50">
        <f>武器!H19</f>
        <v>28</v>
      </c>
      <c r="H50">
        <f>武器!I19</f>
        <v>5</v>
      </c>
      <c r="I50">
        <f>武器!J19</f>
        <v>3</v>
      </c>
      <c r="J50">
        <f>武器!K19</f>
        <v>0.25</v>
      </c>
      <c r="K50">
        <f>武器!M19</f>
        <v>400</v>
      </c>
    </row>
    <row r="51" ht="16.5" spans="1:11">
      <c r="A51" s="155" t="s">
        <v>475</v>
      </c>
      <c r="B51" s="155" t="s">
        <v>428</v>
      </c>
      <c r="C51" s="155" t="s">
        <v>339</v>
      </c>
      <c r="D51" s="155">
        <v>4</v>
      </c>
      <c r="E51" s="155">
        <f>E50+F49</f>
        <v>123</v>
      </c>
      <c r="G51">
        <f>武器!H19</f>
        <v>28</v>
      </c>
      <c r="H51">
        <f>武器!I19</f>
        <v>5</v>
      </c>
      <c r="I51">
        <f>武器!J19</f>
        <v>3</v>
      </c>
      <c r="J51">
        <f>武器!K19</f>
        <v>0.25</v>
      </c>
      <c r="K51">
        <f>武器!M19</f>
        <v>400</v>
      </c>
    </row>
    <row r="52" ht="16.5" spans="1:11">
      <c r="A52" s="155" t="s">
        <v>476</v>
      </c>
      <c r="B52" s="155" t="s">
        <v>428</v>
      </c>
      <c r="C52" s="155" t="s">
        <v>339</v>
      </c>
      <c r="D52" s="155">
        <v>4</v>
      </c>
      <c r="E52" s="155">
        <f>E51+F49</f>
        <v>125</v>
      </c>
      <c r="G52">
        <f>武器!H19</f>
        <v>28</v>
      </c>
      <c r="H52">
        <f>武器!I19</f>
        <v>5</v>
      </c>
      <c r="I52">
        <f>武器!J19</f>
        <v>3</v>
      </c>
      <c r="J52">
        <f>武器!K19</f>
        <v>0.25</v>
      </c>
      <c r="K52">
        <f>武器!M19</f>
        <v>400</v>
      </c>
    </row>
    <row r="53" ht="16.5" spans="1:11">
      <c r="A53" s="155" t="s">
        <v>477</v>
      </c>
      <c r="B53" s="155" t="s">
        <v>428</v>
      </c>
      <c r="C53" s="155" t="s">
        <v>339</v>
      </c>
      <c r="D53" s="155">
        <v>4</v>
      </c>
      <c r="E53" s="155">
        <f>E52+F49</f>
        <v>127</v>
      </c>
      <c r="G53">
        <f>武器!H19</f>
        <v>28</v>
      </c>
      <c r="H53">
        <f>武器!I19</f>
        <v>5</v>
      </c>
      <c r="I53">
        <f>武器!J19</f>
        <v>3</v>
      </c>
      <c r="J53">
        <f>武器!K19</f>
        <v>0.25</v>
      </c>
      <c r="K53">
        <f>武器!M19</f>
        <v>400</v>
      </c>
    </row>
    <row r="54" ht="16.5" spans="1:11">
      <c r="A54" s="155" t="s">
        <v>478</v>
      </c>
      <c r="B54" s="155" t="s">
        <v>428</v>
      </c>
      <c r="C54" s="155" t="s">
        <v>339</v>
      </c>
      <c r="D54" s="155">
        <v>4</v>
      </c>
      <c r="E54" s="155">
        <f>E53+F49</f>
        <v>129</v>
      </c>
      <c r="G54">
        <f>武器!H19</f>
        <v>28</v>
      </c>
      <c r="H54">
        <f>武器!I19</f>
        <v>5</v>
      </c>
      <c r="I54">
        <f>武器!J19</f>
        <v>3</v>
      </c>
      <c r="J54">
        <f>武器!K19</f>
        <v>0.25</v>
      </c>
      <c r="K54">
        <f>武器!M19</f>
        <v>400</v>
      </c>
    </row>
    <row r="55" ht="16.5" spans="1:11">
      <c r="A55" s="155" t="s">
        <v>479</v>
      </c>
      <c r="B55" s="155" t="s">
        <v>428</v>
      </c>
      <c r="C55" s="155" t="s">
        <v>339</v>
      </c>
      <c r="D55" s="155">
        <v>4</v>
      </c>
      <c r="E55" s="155">
        <f>E54+F49</f>
        <v>131</v>
      </c>
      <c r="G55">
        <f>武器!H19</f>
        <v>28</v>
      </c>
      <c r="H55">
        <f>武器!I19</f>
        <v>5</v>
      </c>
      <c r="I55">
        <f>武器!J19</f>
        <v>3</v>
      </c>
      <c r="J55">
        <f>武器!K19</f>
        <v>0.25</v>
      </c>
      <c r="K55">
        <f>武器!M19</f>
        <v>400</v>
      </c>
    </row>
    <row r="56" ht="16.5" spans="1:11">
      <c r="A56" s="155" t="s">
        <v>480</v>
      </c>
      <c r="B56" s="155" t="s">
        <v>428</v>
      </c>
      <c r="C56" s="155" t="s">
        <v>339</v>
      </c>
      <c r="D56" s="155">
        <v>4</v>
      </c>
      <c r="E56" s="155">
        <f>E55+F49</f>
        <v>133</v>
      </c>
      <c r="G56">
        <f>武器!H19</f>
        <v>28</v>
      </c>
      <c r="H56">
        <f>武器!I19</f>
        <v>5</v>
      </c>
      <c r="I56">
        <f>武器!J19</f>
        <v>3</v>
      </c>
      <c r="J56">
        <f>武器!K19</f>
        <v>0.25</v>
      </c>
      <c r="K56">
        <f>武器!M19</f>
        <v>400</v>
      </c>
    </row>
    <row r="57" ht="16.5" spans="1:11">
      <c r="A57" s="155" t="s">
        <v>481</v>
      </c>
      <c r="B57" s="155" t="s">
        <v>428</v>
      </c>
      <c r="C57" s="155" t="s">
        <v>339</v>
      </c>
      <c r="D57" s="155">
        <v>4</v>
      </c>
      <c r="E57" s="155">
        <f>E56+F49</f>
        <v>135</v>
      </c>
      <c r="G57">
        <f>武器!H19</f>
        <v>28</v>
      </c>
      <c r="H57">
        <f>武器!I19</f>
        <v>5</v>
      </c>
      <c r="I57">
        <f>武器!J19</f>
        <v>3</v>
      </c>
      <c r="J57">
        <f>武器!K19</f>
        <v>0.25</v>
      </c>
      <c r="K57">
        <f>武器!M19</f>
        <v>400</v>
      </c>
    </row>
    <row r="58" ht="16.5" spans="1:11">
      <c r="A58" s="155" t="s">
        <v>482</v>
      </c>
      <c r="B58" s="155" t="s">
        <v>428</v>
      </c>
      <c r="C58" s="155" t="s">
        <v>339</v>
      </c>
      <c r="D58" s="155">
        <v>4</v>
      </c>
      <c r="E58" s="155">
        <f>E57+F49</f>
        <v>137</v>
      </c>
      <c r="G58">
        <f>武器!H19</f>
        <v>28</v>
      </c>
      <c r="H58">
        <f>武器!I19</f>
        <v>5</v>
      </c>
      <c r="I58">
        <f>武器!J19</f>
        <v>3</v>
      </c>
      <c r="J58">
        <f>武器!K19</f>
        <v>0.25</v>
      </c>
      <c r="K58">
        <f>武器!M19</f>
        <v>400</v>
      </c>
    </row>
    <row r="59" ht="16.5" spans="1:11">
      <c r="A59" s="155" t="s">
        <v>483</v>
      </c>
      <c r="B59" s="155" t="s">
        <v>428</v>
      </c>
      <c r="C59" s="155" t="s">
        <v>339</v>
      </c>
      <c r="D59" s="155">
        <v>4</v>
      </c>
      <c r="E59" s="155">
        <f>E58+F49</f>
        <v>139</v>
      </c>
      <c r="G59">
        <f>武器!H19</f>
        <v>28</v>
      </c>
      <c r="H59">
        <f>武器!I19</f>
        <v>5</v>
      </c>
      <c r="I59">
        <f>武器!J19</f>
        <v>3</v>
      </c>
      <c r="J59">
        <f>武器!K19</f>
        <v>0.25</v>
      </c>
      <c r="K59">
        <f>武器!M19</f>
        <v>400</v>
      </c>
    </row>
    <row r="60" ht="16.5" spans="1:11">
      <c r="A60" s="155" t="s">
        <v>484</v>
      </c>
      <c r="B60" s="155" t="s">
        <v>428</v>
      </c>
      <c r="C60" s="155" t="s">
        <v>339</v>
      </c>
      <c r="D60" s="155">
        <v>4</v>
      </c>
      <c r="E60" s="155">
        <f>E59+F49</f>
        <v>141</v>
      </c>
      <c r="G60">
        <f>武器!H19</f>
        <v>28</v>
      </c>
      <c r="H60">
        <f>武器!I19</f>
        <v>5</v>
      </c>
      <c r="I60">
        <f>武器!J19</f>
        <v>3</v>
      </c>
      <c r="J60">
        <f>武器!K19</f>
        <v>0.25</v>
      </c>
      <c r="K60">
        <f>武器!M19</f>
        <v>400</v>
      </c>
    </row>
    <row r="61" ht="16.5" spans="1:11">
      <c r="A61" s="155" t="s">
        <v>485</v>
      </c>
      <c r="B61" s="155" t="s">
        <v>428</v>
      </c>
      <c r="C61" s="155" t="s">
        <v>339</v>
      </c>
      <c r="D61" s="155">
        <v>4</v>
      </c>
      <c r="E61" s="155">
        <f>E60+F49</f>
        <v>143</v>
      </c>
      <c r="G61">
        <f>武器!H19</f>
        <v>28</v>
      </c>
      <c r="H61">
        <f>武器!I19</f>
        <v>5</v>
      </c>
      <c r="I61">
        <f>武器!J19</f>
        <v>3</v>
      </c>
      <c r="J61">
        <f>武器!K19</f>
        <v>0.25</v>
      </c>
      <c r="K61">
        <f>武器!M19</f>
        <v>400</v>
      </c>
    </row>
    <row r="62" ht="16.5" spans="1:11">
      <c r="A62" s="155" t="s">
        <v>486</v>
      </c>
      <c r="B62" s="155" t="s">
        <v>428</v>
      </c>
      <c r="C62" s="155" t="s">
        <v>339</v>
      </c>
      <c r="D62" s="155">
        <v>4</v>
      </c>
      <c r="E62" s="155">
        <f>E61+F49</f>
        <v>145</v>
      </c>
      <c r="G62">
        <f>武器!H19</f>
        <v>28</v>
      </c>
      <c r="H62">
        <f>武器!I19</f>
        <v>5</v>
      </c>
      <c r="I62">
        <f>武器!J19</f>
        <v>3</v>
      </c>
      <c r="J62">
        <f>武器!K19</f>
        <v>0.25</v>
      </c>
      <c r="K62">
        <f>武器!M19</f>
        <v>400</v>
      </c>
    </row>
    <row r="63" ht="16.5" spans="1:11">
      <c r="A63" s="155" t="s">
        <v>487</v>
      </c>
      <c r="B63" s="155" t="s">
        <v>428</v>
      </c>
      <c r="C63" s="155" t="s">
        <v>339</v>
      </c>
      <c r="D63" s="155">
        <v>4</v>
      </c>
      <c r="E63" s="155">
        <f>E62+F49</f>
        <v>147</v>
      </c>
      <c r="G63">
        <f>武器!H19</f>
        <v>28</v>
      </c>
      <c r="H63">
        <f>武器!I19</f>
        <v>5</v>
      </c>
      <c r="I63">
        <f>武器!J19</f>
        <v>3</v>
      </c>
      <c r="J63">
        <f>武器!K19</f>
        <v>0.25</v>
      </c>
      <c r="K63">
        <f>武器!M19</f>
        <v>400</v>
      </c>
    </row>
    <row r="64" ht="16.5" spans="1:11">
      <c r="A64" s="155" t="s">
        <v>488</v>
      </c>
      <c r="B64" s="155" t="s">
        <v>428</v>
      </c>
      <c r="C64" s="155" t="s">
        <v>339</v>
      </c>
      <c r="D64" s="155">
        <v>5</v>
      </c>
      <c r="E64" s="156">
        <f>武器!L20</f>
        <v>149</v>
      </c>
      <c r="F64">
        <f>F49</f>
        <v>2</v>
      </c>
      <c r="G64">
        <f>武器!H20</f>
        <v>30</v>
      </c>
      <c r="H64">
        <f>武器!I20</f>
        <v>5</v>
      </c>
      <c r="I64">
        <f>武器!J20</f>
        <v>4</v>
      </c>
      <c r="J64">
        <f>武器!K20</f>
        <v>0.2</v>
      </c>
      <c r="K64">
        <f>武器!M20</f>
        <v>400</v>
      </c>
    </row>
    <row r="65" ht="16.5" spans="1:11">
      <c r="A65" s="155" t="s">
        <v>489</v>
      </c>
      <c r="B65" s="155" t="s">
        <v>428</v>
      </c>
      <c r="C65" s="155" t="s">
        <v>339</v>
      </c>
      <c r="D65" s="155">
        <v>5</v>
      </c>
      <c r="E65" s="155">
        <f>E64+F64</f>
        <v>151</v>
      </c>
      <c r="G65">
        <f>武器!H20</f>
        <v>30</v>
      </c>
      <c r="H65">
        <f>武器!I20</f>
        <v>5</v>
      </c>
      <c r="I65">
        <f>武器!J20</f>
        <v>4</v>
      </c>
      <c r="J65">
        <f>武器!K20</f>
        <v>0.2</v>
      </c>
      <c r="K65">
        <f>武器!M20</f>
        <v>400</v>
      </c>
    </row>
    <row r="66" ht="16.5" spans="1:11">
      <c r="A66" s="155" t="s">
        <v>490</v>
      </c>
      <c r="B66" s="155" t="s">
        <v>428</v>
      </c>
      <c r="C66" s="155" t="s">
        <v>339</v>
      </c>
      <c r="D66" s="155">
        <v>5</v>
      </c>
      <c r="E66" s="155">
        <f>E65+F64</f>
        <v>153</v>
      </c>
      <c r="G66">
        <f>武器!H20</f>
        <v>30</v>
      </c>
      <c r="H66">
        <f>武器!I20</f>
        <v>5</v>
      </c>
      <c r="I66">
        <f>武器!J20</f>
        <v>4</v>
      </c>
      <c r="J66">
        <f>武器!K20</f>
        <v>0.2</v>
      </c>
      <c r="K66">
        <f>武器!M20</f>
        <v>400</v>
      </c>
    </row>
    <row r="67" ht="16.5" spans="1:11">
      <c r="A67" s="155" t="s">
        <v>491</v>
      </c>
      <c r="B67" s="155" t="s">
        <v>428</v>
      </c>
      <c r="C67" s="155" t="s">
        <v>339</v>
      </c>
      <c r="D67" s="155">
        <v>5</v>
      </c>
      <c r="E67" s="155">
        <f>E66+F64</f>
        <v>155</v>
      </c>
      <c r="G67">
        <f>武器!H20</f>
        <v>30</v>
      </c>
      <c r="H67">
        <f>武器!I20</f>
        <v>5</v>
      </c>
      <c r="I67">
        <f>武器!J20</f>
        <v>4</v>
      </c>
      <c r="J67">
        <f>武器!K20</f>
        <v>0.2</v>
      </c>
      <c r="K67">
        <f>武器!M20</f>
        <v>400</v>
      </c>
    </row>
    <row r="68" ht="16.5" spans="1:11">
      <c r="A68" s="155" t="s">
        <v>492</v>
      </c>
      <c r="B68" s="155" t="s">
        <v>428</v>
      </c>
      <c r="C68" s="155" t="s">
        <v>339</v>
      </c>
      <c r="D68" s="155">
        <v>5</v>
      </c>
      <c r="E68" s="155">
        <f>E67+F64</f>
        <v>157</v>
      </c>
      <c r="G68">
        <f>武器!H20</f>
        <v>30</v>
      </c>
      <c r="H68">
        <f>武器!I20</f>
        <v>5</v>
      </c>
      <c r="I68">
        <f>武器!J20</f>
        <v>4</v>
      </c>
      <c r="J68">
        <f>武器!K20</f>
        <v>0.2</v>
      </c>
      <c r="K68">
        <f>武器!M20</f>
        <v>400</v>
      </c>
    </row>
    <row r="69" ht="16.5" spans="1:11">
      <c r="A69" s="155" t="s">
        <v>493</v>
      </c>
      <c r="B69" s="155" t="s">
        <v>428</v>
      </c>
      <c r="C69" s="155" t="s">
        <v>339</v>
      </c>
      <c r="D69" s="155">
        <v>5</v>
      </c>
      <c r="E69" s="155">
        <f>E68+F64</f>
        <v>159</v>
      </c>
      <c r="G69">
        <f>武器!H20</f>
        <v>30</v>
      </c>
      <c r="H69">
        <f>武器!I20</f>
        <v>5</v>
      </c>
      <c r="I69">
        <f>武器!J20</f>
        <v>4</v>
      </c>
      <c r="J69">
        <f>武器!K20</f>
        <v>0.2</v>
      </c>
      <c r="K69">
        <f>武器!M20</f>
        <v>400</v>
      </c>
    </row>
    <row r="70" ht="16.5" spans="1:11">
      <c r="A70" s="155" t="s">
        <v>494</v>
      </c>
      <c r="B70" s="155" t="s">
        <v>428</v>
      </c>
      <c r="C70" s="155" t="s">
        <v>339</v>
      </c>
      <c r="D70" s="155">
        <v>5</v>
      </c>
      <c r="E70" s="155">
        <f>E69+F64</f>
        <v>161</v>
      </c>
      <c r="G70">
        <f>武器!H20</f>
        <v>30</v>
      </c>
      <c r="H70">
        <f>武器!I20</f>
        <v>5</v>
      </c>
      <c r="I70">
        <f>武器!J20</f>
        <v>4</v>
      </c>
      <c r="J70">
        <f>武器!K20</f>
        <v>0.2</v>
      </c>
      <c r="K70">
        <f>武器!M20</f>
        <v>400</v>
      </c>
    </row>
    <row r="71" ht="16.5" spans="1:11">
      <c r="A71" s="155" t="s">
        <v>495</v>
      </c>
      <c r="B71" s="155" t="s">
        <v>428</v>
      </c>
      <c r="C71" s="155" t="s">
        <v>339</v>
      </c>
      <c r="D71" s="155">
        <v>5</v>
      </c>
      <c r="E71" s="155">
        <f>E70+F64</f>
        <v>163</v>
      </c>
      <c r="G71">
        <f>武器!H20</f>
        <v>30</v>
      </c>
      <c r="H71">
        <f>武器!I20</f>
        <v>5</v>
      </c>
      <c r="I71">
        <f>武器!J20</f>
        <v>4</v>
      </c>
      <c r="J71">
        <f>武器!K20</f>
        <v>0.2</v>
      </c>
      <c r="K71">
        <f>武器!M20</f>
        <v>400</v>
      </c>
    </row>
    <row r="72" ht="16.5" spans="1:11">
      <c r="A72" s="155" t="s">
        <v>496</v>
      </c>
      <c r="B72" s="155" t="s">
        <v>428</v>
      </c>
      <c r="C72" s="155" t="s">
        <v>339</v>
      </c>
      <c r="D72" s="155">
        <v>5</v>
      </c>
      <c r="E72" s="155">
        <f>E71+F64</f>
        <v>165</v>
      </c>
      <c r="G72">
        <f>武器!H20</f>
        <v>30</v>
      </c>
      <c r="H72">
        <f>武器!I20</f>
        <v>5</v>
      </c>
      <c r="I72">
        <f>武器!J20</f>
        <v>4</v>
      </c>
      <c r="J72">
        <f>武器!K20</f>
        <v>0.2</v>
      </c>
      <c r="K72">
        <f>武器!M20</f>
        <v>400</v>
      </c>
    </row>
    <row r="73" ht="16.5" spans="1:11">
      <c r="A73" s="155" t="s">
        <v>497</v>
      </c>
      <c r="B73" s="155" t="s">
        <v>428</v>
      </c>
      <c r="C73" s="155" t="s">
        <v>339</v>
      </c>
      <c r="D73" s="155">
        <v>5</v>
      </c>
      <c r="E73" s="155">
        <f>E72+F64</f>
        <v>167</v>
      </c>
      <c r="G73">
        <f>武器!H20</f>
        <v>30</v>
      </c>
      <c r="H73">
        <f>武器!I20</f>
        <v>5</v>
      </c>
      <c r="I73">
        <f>武器!J20</f>
        <v>4</v>
      </c>
      <c r="J73">
        <f>武器!K20</f>
        <v>0.2</v>
      </c>
      <c r="K73">
        <f>武器!M20</f>
        <v>400</v>
      </c>
    </row>
    <row r="74" ht="16.5" spans="1:11">
      <c r="A74" s="155" t="s">
        <v>498</v>
      </c>
      <c r="B74" s="155" t="s">
        <v>428</v>
      </c>
      <c r="C74" s="155" t="s">
        <v>339</v>
      </c>
      <c r="D74" s="155">
        <v>5</v>
      </c>
      <c r="E74" s="155">
        <f>E73+F64</f>
        <v>169</v>
      </c>
      <c r="G74">
        <f>武器!H20</f>
        <v>30</v>
      </c>
      <c r="H74">
        <f>武器!I20</f>
        <v>5</v>
      </c>
      <c r="I74">
        <f>武器!J20</f>
        <v>4</v>
      </c>
      <c r="J74">
        <f>武器!K20</f>
        <v>0.2</v>
      </c>
      <c r="K74">
        <f>武器!M20</f>
        <v>400</v>
      </c>
    </row>
    <row r="75" ht="16.5" spans="1:11">
      <c r="A75" s="155" t="s">
        <v>499</v>
      </c>
      <c r="B75" s="155" t="s">
        <v>428</v>
      </c>
      <c r="C75" s="155" t="s">
        <v>339</v>
      </c>
      <c r="D75" s="155">
        <v>5</v>
      </c>
      <c r="E75" s="155">
        <f>E74+F64</f>
        <v>171</v>
      </c>
      <c r="G75">
        <f>武器!H20</f>
        <v>30</v>
      </c>
      <c r="H75">
        <f>武器!I20</f>
        <v>5</v>
      </c>
      <c r="I75">
        <f>武器!J20</f>
        <v>4</v>
      </c>
      <c r="J75">
        <f>武器!K20</f>
        <v>0.2</v>
      </c>
      <c r="K75">
        <f>武器!M20</f>
        <v>400</v>
      </c>
    </row>
    <row r="76" ht="16.5" spans="1:11">
      <c r="A76" s="155" t="s">
        <v>500</v>
      </c>
      <c r="B76" s="155" t="s">
        <v>428</v>
      </c>
      <c r="C76" s="155" t="s">
        <v>339</v>
      </c>
      <c r="D76" s="155">
        <v>5</v>
      </c>
      <c r="E76" s="155">
        <f>E75+F64</f>
        <v>173</v>
      </c>
      <c r="G76">
        <f>武器!H20</f>
        <v>30</v>
      </c>
      <c r="H76">
        <f>武器!I20</f>
        <v>5</v>
      </c>
      <c r="I76">
        <f>武器!J20</f>
        <v>4</v>
      </c>
      <c r="J76">
        <f>武器!K20</f>
        <v>0.2</v>
      </c>
      <c r="K76">
        <f>武器!M20</f>
        <v>400</v>
      </c>
    </row>
    <row r="77" ht="16.5" spans="1:11">
      <c r="A77" s="155" t="s">
        <v>501</v>
      </c>
      <c r="B77" s="155" t="s">
        <v>428</v>
      </c>
      <c r="C77" s="155" t="s">
        <v>339</v>
      </c>
      <c r="D77" s="155">
        <v>5</v>
      </c>
      <c r="E77" s="155">
        <f>E76+F64</f>
        <v>175</v>
      </c>
      <c r="G77">
        <f>武器!H20</f>
        <v>30</v>
      </c>
      <c r="H77">
        <f>武器!I20</f>
        <v>5</v>
      </c>
      <c r="I77">
        <f>武器!J20</f>
        <v>4</v>
      </c>
      <c r="J77">
        <f>武器!K20</f>
        <v>0.2</v>
      </c>
      <c r="K77">
        <f>武器!M20</f>
        <v>400</v>
      </c>
    </row>
    <row r="78" ht="16.5" spans="1:11">
      <c r="A78" s="155" t="s">
        <v>502</v>
      </c>
      <c r="B78" s="155" t="s">
        <v>428</v>
      </c>
      <c r="C78" s="155" t="s">
        <v>339</v>
      </c>
      <c r="D78" s="155">
        <v>5</v>
      </c>
      <c r="E78" s="155">
        <f>E77+F64</f>
        <v>177</v>
      </c>
      <c r="G78">
        <f>武器!H20</f>
        <v>30</v>
      </c>
      <c r="H78">
        <f>武器!I20</f>
        <v>5</v>
      </c>
      <c r="I78">
        <f>武器!J20</f>
        <v>4</v>
      </c>
      <c r="J78">
        <f>武器!K20</f>
        <v>0.2</v>
      </c>
      <c r="K78">
        <f>武器!M20</f>
        <v>400</v>
      </c>
    </row>
    <row r="79" ht="16.5" spans="1:11">
      <c r="A79" s="123" t="s">
        <v>503</v>
      </c>
      <c r="B79" s="123" t="s">
        <v>504</v>
      </c>
      <c r="C79" s="123" t="s">
        <v>332</v>
      </c>
      <c r="D79" s="123">
        <v>1</v>
      </c>
      <c r="E79" s="123">
        <f>武器!L10</f>
        <v>23</v>
      </c>
      <c r="F79">
        <f>INT((E94-E79)/15)</f>
        <v>1</v>
      </c>
      <c r="G79">
        <f>武器!H10</f>
        <v>20</v>
      </c>
      <c r="H79">
        <f>武器!I10</f>
        <v>5</v>
      </c>
      <c r="I79">
        <f>武器!J10</f>
        <v>0</v>
      </c>
      <c r="J79">
        <f>武器!K10</f>
        <v>0</v>
      </c>
      <c r="K79">
        <f>武器!M10</f>
        <v>200</v>
      </c>
    </row>
    <row r="80" ht="16.5" spans="1:11">
      <c r="A80" s="123" t="s">
        <v>505</v>
      </c>
      <c r="B80" s="123" t="s">
        <v>504</v>
      </c>
      <c r="C80" s="123" t="s">
        <v>332</v>
      </c>
      <c r="D80" s="123">
        <v>1</v>
      </c>
      <c r="E80" s="155">
        <f>E79+F79</f>
        <v>24</v>
      </c>
      <c r="G80">
        <f>武器!H10</f>
        <v>20</v>
      </c>
      <c r="H80">
        <f>武器!I10</f>
        <v>5</v>
      </c>
      <c r="I80">
        <f>武器!J10</f>
        <v>0</v>
      </c>
      <c r="J80">
        <f>武器!K10</f>
        <v>0</v>
      </c>
      <c r="K80">
        <f>武器!M10</f>
        <v>200</v>
      </c>
    </row>
    <row r="81" ht="16.5" spans="1:11">
      <c r="A81" s="123" t="s">
        <v>506</v>
      </c>
      <c r="B81" s="123" t="s">
        <v>504</v>
      </c>
      <c r="C81" s="123" t="s">
        <v>332</v>
      </c>
      <c r="D81" s="123">
        <v>1</v>
      </c>
      <c r="E81" s="155">
        <f>E80+F79</f>
        <v>25</v>
      </c>
      <c r="G81">
        <f>武器!H10</f>
        <v>20</v>
      </c>
      <c r="H81">
        <f>武器!I10</f>
        <v>5</v>
      </c>
      <c r="I81">
        <f>武器!J10</f>
        <v>0</v>
      </c>
      <c r="J81">
        <f>武器!K10</f>
        <v>0</v>
      </c>
      <c r="K81">
        <f>武器!M10</f>
        <v>200</v>
      </c>
    </row>
    <row r="82" ht="16.5" spans="1:11">
      <c r="A82" s="123" t="s">
        <v>507</v>
      </c>
      <c r="B82" s="123" t="s">
        <v>504</v>
      </c>
      <c r="C82" s="123" t="s">
        <v>332</v>
      </c>
      <c r="D82" s="123">
        <v>1</v>
      </c>
      <c r="E82" s="155">
        <f>E81+F79</f>
        <v>26</v>
      </c>
      <c r="G82">
        <f>武器!H10</f>
        <v>20</v>
      </c>
      <c r="H82">
        <f>武器!I10</f>
        <v>5</v>
      </c>
      <c r="I82">
        <f>武器!J10</f>
        <v>0</v>
      </c>
      <c r="J82">
        <f>武器!K10</f>
        <v>0</v>
      </c>
      <c r="K82">
        <f>武器!M10</f>
        <v>200</v>
      </c>
    </row>
    <row r="83" ht="16.5" spans="1:11">
      <c r="A83" s="123" t="s">
        <v>508</v>
      </c>
      <c r="B83" s="123" t="s">
        <v>504</v>
      </c>
      <c r="C83" s="123" t="s">
        <v>332</v>
      </c>
      <c r="D83" s="123">
        <v>1</v>
      </c>
      <c r="E83" s="155">
        <f>E82+F79</f>
        <v>27</v>
      </c>
      <c r="G83">
        <f>武器!H10</f>
        <v>20</v>
      </c>
      <c r="H83">
        <f>武器!I10</f>
        <v>5</v>
      </c>
      <c r="I83">
        <f>武器!J10</f>
        <v>0</v>
      </c>
      <c r="J83">
        <f>武器!K10</f>
        <v>0</v>
      </c>
      <c r="K83">
        <f>武器!M10</f>
        <v>200</v>
      </c>
    </row>
    <row r="84" ht="16.5" spans="1:11">
      <c r="A84" s="123" t="s">
        <v>509</v>
      </c>
      <c r="B84" s="123" t="s">
        <v>504</v>
      </c>
      <c r="C84" s="123" t="s">
        <v>332</v>
      </c>
      <c r="D84" s="123">
        <v>1</v>
      </c>
      <c r="E84" s="155">
        <f>E83+F79</f>
        <v>28</v>
      </c>
      <c r="G84">
        <f>武器!H10</f>
        <v>20</v>
      </c>
      <c r="H84">
        <f>武器!I10</f>
        <v>5</v>
      </c>
      <c r="I84">
        <f>武器!J10</f>
        <v>0</v>
      </c>
      <c r="J84">
        <f>武器!K10</f>
        <v>0</v>
      </c>
      <c r="K84">
        <f>武器!M10</f>
        <v>200</v>
      </c>
    </row>
    <row r="85" ht="16.5" spans="1:11">
      <c r="A85" s="123" t="s">
        <v>510</v>
      </c>
      <c r="B85" s="123" t="s">
        <v>504</v>
      </c>
      <c r="C85" s="123" t="s">
        <v>332</v>
      </c>
      <c r="D85" s="123">
        <v>1</v>
      </c>
      <c r="E85" s="155">
        <f>E84+F79</f>
        <v>29</v>
      </c>
      <c r="G85">
        <f>武器!H10</f>
        <v>20</v>
      </c>
      <c r="H85">
        <f>武器!I10</f>
        <v>5</v>
      </c>
      <c r="I85">
        <f>武器!J10</f>
        <v>0</v>
      </c>
      <c r="J85">
        <f>武器!K10</f>
        <v>0</v>
      </c>
      <c r="K85">
        <f>武器!M10</f>
        <v>200</v>
      </c>
    </row>
    <row r="86" ht="16.5" spans="1:11">
      <c r="A86" s="123" t="s">
        <v>511</v>
      </c>
      <c r="B86" s="123" t="s">
        <v>504</v>
      </c>
      <c r="C86" s="123" t="s">
        <v>332</v>
      </c>
      <c r="D86" s="123">
        <v>1</v>
      </c>
      <c r="E86" s="155">
        <f>E85+F79</f>
        <v>30</v>
      </c>
      <c r="G86">
        <f>武器!H10</f>
        <v>20</v>
      </c>
      <c r="H86">
        <f>武器!I10</f>
        <v>5</v>
      </c>
      <c r="I86">
        <f>武器!J10</f>
        <v>0</v>
      </c>
      <c r="J86">
        <f>武器!K10</f>
        <v>0</v>
      </c>
      <c r="K86">
        <f>武器!M10</f>
        <v>200</v>
      </c>
    </row>
    <row r="87" ht="16.5" spans="1:11">
      <c r="A87" s="123" t="s">
        <v>512</v>
      </c>
      <c r="B87" s="123" t="s">
        <v>504</v>
      </c>
      <c r="C87" s="123" t="s">
        <v>332</v>
      </c>
      <c r="D87" s="123">
        <v>1</v>
      </c>
      <c r="E87" s="155">
        <f>E86+F79</f>
        <v>31</v>
      </c>
      <c r="G87">
        <f>武器!H10</f>
        <v>20</v>
      </c>
      <c r="H87">
        <f>武器!I10</f>
        <v>5</v>
      </c>
      <c r="I87">
        <f>武器!J10</f>
        <v>0</v>
      </c>
      <c r="J87">
        <f>武器!K10</f>
        <v>0</v>
      </c>
      <c r="K87">
        <f>武器!M10</f>
        <v>200</v>
      </c>
    </row>
    <row r="88" ht="16.5" spans="1:11">
      <c r="A88" s="123" t="s">
        <v>513</v>
      </c>
      <c r="B88" s="123" t="s">
        <v>504</v>
      </c>
      <c r="C88" s="123" t="s">
        <v>332</v>
      </c>
      <c r="D88" s="123">
        <v>1</v>
      </c>
      <c r="E88" s="155">
        <f>E87+F79</f>
        <v>32</v>
      </c>
      <c r="G88">
        <f>武器!H10</f>
        <v>20</v>
      </c>
      <c r="H88">
        <f>武器!I10</f>
        <v>5</v>
      </c>
      <c r="I88">
        <f>武器!J10</f>
        <v>0</v>
      </c>
      <c r="J88">
        <f>武器!K10</f>
        <v>0</v>
      </c>
      <c r="K88">
        <f>武器!M10</f>
        <v>200</v>
      </c>
    </row>
    <row r="89" ht="16.5" spans="1:11">
      <c r="A89" s="123" t="s">
        <v>514</v>
      </c>
      <c r="B89" s="123" t="s">
        <v>504</v>
      </c>
      <c r="C89" s="123" t="s">
        <v>332</v>
      </c>
      <c r="D89" s="123">
        <v>1</v>
      </c>
      <c r="E89" s="155">
        <f>E88+F79</f>
        <v>33</v>
      </c>
      <c r="G89">
        <f>武器!H10</f>
        <v>20</v>
      </c>
      <c r="H89">
        <f>武器!I10</f>
        <v>5</v>
      </c>
      <c r="I89">
        <f>武器!J10</f>
        <v>0</v>
      </c>
      <c r="J89">
        <f>武器!K10</f>
        <v>0</v>
      </c>
      <c r="K89">
        <f>武器!M10</f>
        <v>200</v>
      </c>
    </row>
    <row r="90" ht="16.5" spans="1:11">
      <c r="A90" s="123" t="s">
        <v>515</v>
      </c>
      <c r="B90" s="123" t="s">
        <v>504</v>
      </c>
      <c r="C90" s="123" t="s">
        <v>332</v>
      </c>
      <c r="D90" s="123">
        <v>1</v>
      </c>
      <c r="E90" s="155">
        <f>E89+F79</f>
        <v>34</v>
      </c>
      <c r="G90">
        <f>武器!H10</f>
        <v>20</v>
      </c>
      <c r="H90">
        <f>武器!I10</f>
        <v>5</v>
      </c>
      <c r="I90">
        <f>武器!J10</f>
        <v>0</v>
      </c>
      <c r="J90">
        <f>武器!K10</f>
        <v>0</v>
      </c>
      <c r="K90">
        <f>武器!M10</f>
        <v>200</v>
      </c>
    </row>
    <row r="91" ht="16.5" spans="1:11">
      <c r="A91" s="123" t="s">
        <v>516</v>
      </c>
      <c r="B91" s="123" t="s">
        <v>504</v>
      </c>
      <c r="C91" s="123" t="s">
        <v>332</v>
      </c>
      <c r="D91" s="123">
        <v>1</v>
      </c>
      <c r="E91" s="155">
        <f>E90+F79</f>
        <v>35</v>
      </c>
      <c r="G91">
        <f>武器!H10</f>
        <v>20</v>
      </c>
      <c r="H91">
        <f>武器!I10</f>
        <v>5</v>
      </c>
      <c r="I91">
        <f>武器!J10</f>
        <v>0</v>
      </c>
      <c r="J91">
        <f>武器!K10</f>
        <v>0</v>
      </c>
      <c r="K91">
        <f>武器!M10</f>
        <v>200</v>
      </c>
    </row>
    <row r="92" ht="16.5" spans="1:11">
      <c r="A92" s="123" t="s">
        <v>517</v>
      </c>
      <c r="B92" s="123" t="s">
        <v>504</v>
      </c>
      <c r="C92" s="123" t="s">
        <v>332</v>
      </c>
      <c r="D92" s="123">
        <v>1</v>
      </c>
      <c r="E92" s="155">
        <f>E91+F79</f>
        <v>36</v>
      </c>
      <c r="G92">
        <f>武器!H10</f>
        <v>20</v>
      </c>
      <c r="H92">
        <f>武器!I10</f>
        <v>5</v>
      </c>
      <c r="I92">
        <f>武器!J10</f>
        <v>0</v>
      </c>
      <c r="J92">
        <f>武器!K10</f>
        <v>0</v>
      </c>
      <c r="K92">
        <f>武器!M10</f>
        <v>200</v>
      </c>
    </row>
    <row r="93" ht="16.5" spans="1:11">
      <c r="A93" s="123" t="s">
        <v>518</v>
      </c>
      <c r="B93" s="123" t="s">
        <v>504</v>
      </c>
      <c r="C93" s="123" t="s">
        <v>332</v>
      </c>
      <c r="D93" s="123">
        <v>1</v>
      </c>
      <c r="E93" s="155">
        <f>E92+F79</f>
        <v>37</v>
      </c>
      <c r="G93">
        <f>武器!H10</f>
        <v>20</v>
      </c>
      <c r="H93">
        <f>武器!I10</f>
        <v>5</v>
      </c>
      <c r="I93">
        <f>武器!J10</f>
        <v>0</v>
      </c>
      <c r="J93">
        <f>武器!K10</f>
        <v>0</v>
      </c>
      <c r="K93">
        <f>武器!M10</f>
        <v>200</v>
      </c>
    </row>
    <row r="94" ht="16.5" spans="1:11">
      <c r="A94" s="123" t="s">
        <v>519</v>
      </c>
      <c r="B94" s="123" t="s">
        <v>504</v>
      </c>
      <c r="C94" s="123" t="s">
        <v>332</v>
      </c>
      <c r="D94" s="123">
        <v>2</v>
      </c>
      <c r="E94" s="157">
        <f>武器!L11</f>
        <v>38</v>
      </c>
      <c r="F94">
        <f>INT((E109-E94)/15)</f>
        <v>1</v>
      </c>
      <c r="G94">
        <f>武器!H11</f>
        <v>22</v>
      </c>
      <c r="H94">
        <f>武器!I11</f>
        <v>5</v>
      </c>
      <c r="I94">
        <f>武器!J11</f>
        <v>0</v>
      </c>
      <c r="J94">
        <f>武器!K11</f>
        <v>0</v>
      </c>
      <c r="K94">
        <f>武器!M11</f>
        <v>200</v>
      </c>
    </row>
    <row r="95" ht="16.5" spans="1:11">
      <c r="A95" s="123" t="s">
        <v>520</v>
      </c>
      <c r="B95" s="123" t="s">
        <v>504</v>
      </c>
      <c r="C95" s="123" t="s">
        <v>332</v>
      </c>
      <c r="D95" s="123">
        <v>2</v>
      </c>
      <c r="E95" s="155">
        <f>E94+F94</f>
        <v>39</v>
      </c>
      <c r="G95">
        <f>武器!H11</f>
        <v>22</v>
      </c>
      <c r="H95">
        <f>武器!I11</f>
        <v>5</v>
      </c>
      <c r="I95">
        <f>武器!J11</f>
        <v>0</v>
      </c>
      <c r="J95">
        <f>武器!K11</f>
        <v>0</v>
      </c>
      <c r="K95">
        <f>武器!M11</f>
        <v>200</v>
      </c>
    </row>
    <row r="96" ht="16.5" spans="1:11">
      <c r="A96" s="123" t="s">
        <v>521</v>
      </c>
      <c r="B96" s="123" t="s">
        <v>504</v>
      </c>
      <c r="C96" s="123" t="s">
        <v>332</v>
      </c>
      <c r="D96" s="123">
        <v>2</v>
      </c>
      <c r="E96" s="155">
        <f>E95+F94</f>
        <v>40</v>
      </c>
      <c r="G96">
        <f>武器!H11</f>
        <v>22</v>
      </c>
      <c r="H96">
        <f>武器!I11</f>
        <v>5</v>
      </c>
      <c r="I96">
        <f>武器!J11</f>
        <v>0</v>
      </c>
      <c r="J96">
        <f>武器!K11</f>
        <v>0</v>
      </c>
      <c r="K96">
        <f>武器!M11</f>
        <v>200</v>
      </c>
    </row>
    <row r="97" ht="16.5" spans="1:11">
      <c r="A97" s="123" t="s">
        <v>522</v>
      </c>
      <c r="B97" s="123" t="s">
        <v>504</v>
      </c>
      <c r="C97" s="123" t="s">
        <v>332</v>
      </c>
      <c r="D97" s="123">
        <v>2</v>
      </c>
      <c r="E97" s="155">
        <f>E96+F94</f>
        <v>41</v>
      </c>
      <c r="G97">
        <f>武器!H11</f>
        <v>22</v>
      </c>
      <c r="H97">
        <f>武器!I11</f>
        <v>5</v>
      </c>
      <c r="I97">
        <f>武器!J11</f>
        <v>0</v>
      </c>
      <c r="J97">
        <f>武器!K11</f>
        <v>0</v>
      </c>
      <c r="K97">
        <f>武器!M11</f>
        <v>200</v>
      </c>
    </row>
    <row r="98" ht="16.5" spans="1:11">
      <c r="A98" s="123" t="s">
        <v>523</v>
      </c>
      <c r="B98" s="123" t="s">
        <v>504</v>
      </c>
      <c r="C98" s="123" t="s">
        <v>332</v>
      </c>
      <c r="D98" s="123">
        <v>2</v>
      </c>
      <c r="E98" s="155">
        <f>E97+F94</f>
        <v>42</v>
      </c>
      <c r="G98">
        <f>武器!H11</f>
        <v>22</v>
      </c>
      <c r="H98">
        <f>武器!I11</f>
        <v>5</v>
      </c>
      <c r="I98">
        <f>武器!J11</f>
        <v>0</v>
      </c>
      <c r="J98">
        <f>武器!K11</f>
        <v>0</v>
      </c>
      <c r="K98">
        <f>武器!M11</f>
        <v>200</v>
      </c>
    </row>
    <row r="99" ht="16.5" spans="1:11">
      <c r="A99" s="123" t="s">
        <v>524</v>
      </c>
      <c r="B99" s="123" t="s">
        <v>504</v>
      </c>
      <c r="C99" s="123" t="s">
        <v>332</v>
      </c>
      <c r="D99" s="123">
        <v>2</v>
      </c>
      <c r="E99" s="155">
        <f>E98+F94</f>
        <v>43</v>
      </c>
      <c r="G99">
        <f>武器!H11</f>
        <v>22</v>
      </c>
      <c r="H99">
        <f>武器!I11</f>
        <v>5</v>
      </c>
      <c r="I99">
        <f>武器!J11</f>
        <v>0</v>
      </c>
      <c r="J99">
        <f>武器!K11</f>
        <v>0</v>
      </c>
      <c r="K99">
        <f>武器!M11</f>
        <v>200</v>
      </c>
    </row>
    <row r="100" ht="16.5" spans="1:11">
      <c r="A100" s="123" t="s">
        <v>525</v>
      </c>
      <c r="B100" s="123" t="s">
        <v>504</v>
      </c>
      <c r="C100" s="123" t="s">
        <v>332</v>
      </c>
      <c r="D100" s="123">
        <v>2</v>
      </c>
      <c r="E100" s="155">
        <f>E99+F94</f>
        <v>44</v>
      </c>
      <c r="G100">
        <f>武器!H11</f>
        <v>22</v>
      </c>
      <c r="H100">
        <f>武器!I11</f>
        <v>5</v>
      </c>
      <c r="I100">
        <f>武器!J11</f>
        <v>0</v>
      </c>
      <c r="J100">
        <f>武器!K11</f>
        <v>0</v>
      </c>
      <c r="K100">
        <f>武器!M11</f>
        <v>200</v>
      </c>
    </row>
    <row r="101" ht="16.5" spans="1:11">
      <c r="A101" s="123" t="s">
        <v>526</v>
      </c>
      <c r="B101" s="123" t="s">
        <v>504</v>
      </c>
      <c r="C101" s="123" t="s">
        <v>332</v>
      </c>
      <c r="D101" s="123">
        <v>2</v>
      </c>
      <c r="E101" s="155">
        <f>E100+F94</f>
        <v>45</v>
      </c>
      <c r="G101">
        <f>武器!H11</f>
        <v>22</v>
      </c>
      <c r="H101">
        <f>武器!I11</f>
        <v>5</v>
      </c>
      <c r="I101">
        <f>武器!J11</f>
        <v>0</v>
      </c>
      <c r="J101">
        <f>武器!K11</f>
        <v>0</v>
      </c>
      <c r="K101">
        <f>武器!M11</f>
        <v>200</v>
      </c>
    </row>
    <row r="102" ht="16.5" spans="1:11">
      <c r="A102" s="123" t="s">
        <v>527</v>
      </c>
      <c r="B102" s="123" t="s">
        <v>504</v>
      </c>
      <c r="C102" s="123" t="s">
        <v>332</v>
      </c>
      <c r="D102" s="123">
        <v>2</v>
      </c>
      <c r="E102" s="155">
        <f>E101+F94</f>
        <v>46</v>
      </c>
      <c r="G102">
        <f>武器!H11</f>
        <v>22</v>
      </c>
      <c r="H102">
        <f>武器!I11</f>
        <v>5</v>
      </c>
      <c r="I102">
        <f>武器!J11</f>
        <v>0</v>
      </c>
      <c r="J102">
        <f>武器!K11</f>
        <v>0</v>
      </c>
      <c r="K102">
        <f>武器!M11</f>
        <v>200</v>
      </c>
    </row>
    <row r="103" ht="16.5" spans="1:11">
      <c r="A103" s="123" t="s">
        <v>528</v>
      </c>
      <c r="B103" s="123" t="s">
        <v>504</v>
      </c>
      <c r="C103" s="123" t="s">
        <v>332</v>
      </c>
      <c r="D103" s="123">
        <v>2</v>
      </c>
      <c r="E103" s="155">
        <f>E102+F94</f>
        <v>47</v>
      </c>
      <c r="G103">
        <f>武器!H11</f>
        <v>22</v>
      </c>
      <c r="H103">
        <f>武器!I11</f>
        <v>5</v>
      </c>
      <c r="I103">
        <f>武器!J11</f>
        <v>0</v>
      </c>
      <c r="J103">
        <f>武器!K11</f>
        <v>0</v>
      </c>
      <c r="K103">
        <f>武器!M11</f>
        <v>200</v>
      </c>
    </row>
    <row r="104" ht="16.5" spans="1:11">
      <c r="A104" s="123" t="s">
        <v>529</v>
      </c>
      <c r="B104" s="123" t="s">
        <v>504</v>
      </c>
      <c r="C104" s="123" t="s">
        <v>332</v>
      </c>
      <c r="D104" s="123">
        <v>2</v>
      </c>
      <c r="E104" s="155">
        <f>E103+F94</f>
        <v>48</v>
      </c>
      <c r="G104">
        <f>武器!H11</f>
        <v>22</v>
      </c>
      <c r="H104">
        <f>武器!I11</f>
        <v>5</v>
      </c>
      <c r="I104">
        <f>武器!J11</f>
        <v>0</v>
      </c>
      <c r="J104">
        <f>武器!K11</f>
        <v>0</v>
      </c>
      <c r="K104">
        <f>武器!M11</f>
        <v>200</v>
      </c>
    </row>
    <row r="105" ht="16.5" spans="1:11">
      <c r="A105" s="123" t="s">
        <v>530</v>
      </c>
      <c r="B105" s="123" t="s">
        <v>504</v>
      </c>
      <c r="C105" s="123" t="s">
        <v>332</v>
      </c>
      <c r="D105" s="123">
        <v>2</v>
      </c>
      <c r="E105" s="155">
        <f>E104+F94</f>
        <v>49</v>
      </c>
      <c r="G105">
        <f>武器!H11</f>
        <v>22</v>
      </c>
      <c r="H105">
        <f>武器!I11</f>
        <v>5</v>
      </c>
      <c r="I105">
        <f>武器!J11</f>
        <v>0</v>
      </c>
      <c r="J105">
        <f>武器!K11</f>
        <v>0</v>
      </c>
      <c r="K105">
        <f>武器!M11</f>
        <v>200</v>
      </c>
    </row>
    <row r="106" ht="16.5" spans="1:11">
      <c r="A106" s="123" t="s">
        <v>531</v>
      </c>
      <c r="B106" s="123" t="s">
        <v>504</v>
      </c>
      <c r="C106" s="123" t="s">
        <v>332</v>
      </c>
      <c r="D106" s="123">
        <v>2</v>
      </c>
      <c r="E106" s="155">
        <f>E105+F94</f>
        <v>50</v>
      </c>
      <c r="G106">
        <f>武器!H11</f>
        <v>22</v>
      </c>
      <c r="H106">
        <f>武器!I11</f>
        <v>5</v>
      </c>
      <c r="I106">
        <f>武器!J11</f>
        <v>0</v>
      </c>
      <c r="J106">
        <f>武器!K11</f>
        <v>0</v>
      </c>
      <c r="K106">
        <f>武器!M11</f>
        <v>200</v>
      </c>
    </row>
    <row r="107" ht="16.5" spans="1:11">
      <c r="A107" s="123" t="s">
        <v>532</v>
      </c>
      <c r="B107" s="123" t="s">
        <v>504</v>
      </c>
      <c r="C107" s="123" t="s">
        <v>332</v>
      </c>
      <c r="D107" s="123">
        <v>2</v>
      </c>
      <c r="E107" s="155">
        <f>E106+F94</f>
        <v>51</v>
      </c>
      <c r="G107">
        <f>武器!H11</f>
        <v>22</v>
      </c>
      <c r="H107">
        <f>武器!I11</f>
        <v>5</v>
      </c>
      <c r="I107">
        <f>武器!J11</f>
        <v>0</v>
      </c>
      <c r="J107">
        <f>武器!K11</f>
        <v>0</v>
      </c>
      <c r="K107">
        <f>武器!M11</f>
        <v>200</v>
      </c>
    </row>
    <row r="108" ht="16.5" spans="1:11">
      <c r="A108" s="123" t="s">
        <v>533</v>
      </c>
      <c r="B108" s="123" t="s">
        <v>504</v>
      </c>
      <c r="C108" s="123" t="s">
        <v>332</v>
      </c>
      <c r="D108" s="123">
        <v>2</v>
      </c>
      <c r="E108" s="155">
        <f>E107+F94</f>
        <v>52</v>
      </c>
      <c r="G108">
        <f>武器!H11</f>
        <v>22</v>
      </c>
      <c r="H108">
        <f>武器!I11</f>
        <v>5</v>
      </c>
      <c r="I108">
        <f>武器!J11</f>
        <v>0</v>
      </c>
      <c r="J108">
        <f>武器!K11</f>
        <v>0</v>
      </c>
      <c r="K108">
        <f>武器!M11</f>
        <v>200</v>
      </c>
    </row>
    <row r="109" ht="16.5" spans="1:11">
      <c r="A109" s="123" t="s">
        <v>534</v>
      </c>
      <c r="B109" s="123" t="s">
        <v>504</v>
      </c>
      <c r="C109" s="123" t="s">
        <v>332</v>
      </c>
      <c r="D109" s="123">
        <v>3</v>
      </c>
      <c r="E109" s="157">
        <f>武器!L12</f>
        <v>53</v>
      </c>
      <c r="F109">
        <f>INT((E124-E109)/15)</f>
        <v>1</v>
      </c>
      <c r="G109">
        <f>武器!H12</f>
        <v>25</v>
      </c>
      <c r="H109">
        <f>武器!I12</f>
        <v>5</v>
      </c>
      <c r="I109">
        <f>武器!J12</f>
        <v>0</v>
      </c>
      <c r="J109">
        <f>武器!K12</f>
        <v>0</v>
      </c>
      <c r="K109">
        <f>武器!M12</f>
        <v>200</v>
      </c>
    </row>
    <row r="110" ht="16.5" spans="1:11">
      <c r="A110" s="123" t="s">
        <v>535</v>
      </c>
      <c r="B110" s="123" t="s">
        <v>504</v>
      </c>
      <c r="C110" s="123" t="s">
        <v>332</v>
      </c>
      <c r="D110" s="123">
        <v>3</v>
      </c>
      <c r="E110" s="155">
        <f>E109+F109</f>
        <v>54</v>
      </c>
      <c r="G110">
        <f>武器!H12</f>
        <v>25</v>
      </c>
      <c r="H110">
        <f>武器!I12</f>
        <v>5</v>
      </c>
      <c r="I110">
        <f>武器!J12</f>
        <v>0</v>
      </c>
      <c r="J110">
        <f>武器!K12</f>
        <v>0</v>
      </c>
      <c r="K110">
        <f>武器!M12</f>
        <v>200</v>
      </c>
    </row>
    <row r="111" ht="16.5" spans="1:11">
      <c r="A111" s="123" t="s">
        <v>536</v>
      </c>
      <c r="B111" s="123" t="s">
        <v>504</v>
      </c>
      <c r="C111" s="123" t="s">
        <v>332</v>
      </c>
      <c r="D111" s="123">
        <v>3</v>
      </c>
      <c r="E111" s="155">
        <f>E110+F109</f>
        <v>55</v>
      </c>
      <c r="G111">
        <f>武器!H12</f>
        <v>25</v>
      </c>
      <c r="H111">
        <f>武器!I12</f>
        <v>5</v>
      </c>
      <c r="I111">
        <f>武器!J12</f>
        <v>0</v>
      </c>
      <c r="J111">
        <f>武器!K12</f>
        <v>0</v>
      </c>
      <c r="K111">
        <f>武器!M12</f>
        <v>200</v>
      </c>
    </row>
    <row r="112" ht="16.5" spans="1:11">
      <c r="A112" s="123" t="s">
        <v>537</v>
      </c>
      <c r="B112" s="123" t="s">
        <v>504</v>
      </c>
      <c r="C112" s="123" t="s">
        <v>332</v>
      </c>
      <c r="D112" s="123">
        <v>3</v>
      </c>
      <c r="E112" s="155">
        <f>E111+F109</f>
        <v>56</v>
      </c>
      <c r="G112">
        <f>武器!H12</f>
        <v>25</v>
      </c>
      <c r="H112">
        <f>武器!I12</f>
        <v>5</v>
      </c>
      <c r="I112">
        <f>武器!J12</f>
        <v>0</v>
      </c>
      <c r="J112">
        <f>武器!K12</f>
        <v>0</v>
      </c>
      <c r="K112">
        <f>武器!M12</f>
        <v>200</v>
      </c>
    </row>
    <row r="113" ht="16.5" spans="1:11">
      <c r="A113" s="123" t="s">
        <v>538</v>
      </c>
      <c r="B113" s="123" t="s">
        <v>504</v>
      </c>
      <c r="C113" s="123" t="s">
        <v>332</v>
      </c>
      <c r="D113" s="123">
        <v>3</v>
      </c>
      <c r="E113" s="155">
        <f>E112+F109</f>
        <v>57</v>
      </c>
      <c r="G113">
        <f>武器!H12</f>
        <v>25</v>
      </c>
      <c r="H113">
        <f>武器!I12</f>
        <v>5</v>
      </c>
      <c r="I113">
        <f>武器!J12</f>
        <v>0</v>
      </c>
      <c r="J113">
        <f>武器!K12</f>
        <v>0</v>
      </c>
      <c r="K113">
        <f>武器!M12</f>
        <v>200</v>
      </c>
    </row>
    <row r="114" ht="16.5" spans="1:11">
      <c r="A114" s="123" t="s">
        <v>539</v>
      </c>
      <c r="B114" s="123" t="s">
        <v>504</v>
      </c>
      <c r="C114" s="123" t="s">
        <v>332</v>
      </c>
      <c r="D114" s="123">
        <v>3</v>
      </c>
      <c r="E114" s="155">
        <f>E113+F109</f>
        <v>58</v>
      </c>
      <c r="G114">
        <f>武器!H12</f>
        <v>25</v>
      </c>
      <c r="H114">
        <f>武器!I12</f>
        <v>5</v>
      </c>
      <c r="I114">
        <f>武器!J12</f>
        <v>0</v>
      </c>
      <c r="J114">
        <f>武器!K12</f>
        <v>0</v>
      </c>
      <c r="K114">
        <f>武器!M12</f>
        <v>200</v>
      </c>
    </row>
    <row r="115" ht="16.5" spans="1:11">
      <c r="A115" s="123" t="s">
        <v>540</v>
      </c>
      <c r="B115" s="123" t="s">
        <v>504</v>
      </c>
      <c r="C115" s="123" t="s">
        <v>332</v>
      </c>
      <c r="D115" s="123">
        <v>3</v>
      </c>
      <c r="E115" s="155">
        <f>E114+F109</f>
        <v>59</v>
      </c>
      <c r="G115">
        <f>武器!H12</f>
        <v>25</v>
      </c>
      <c r="H115">
        <f>武器!I12</f>
        <v>5</v>
      </c>
      <c r="I115">
        <f>武器!J12</f>
        <v>0</v>
      </c>
      <c r="J115">
        <f>武器!K12</f>
        <v>0</v>
      </c>
      <c r="K115">
        <f>武器!M12</f>
        <v>200</v>
      </c>
    </row>
    <row r="116" ht="16.5" spans="1:11">
      <c r="A116" s="123" t="s">
        <v>541</v>
      </c>
      <c r="B116" s="123" t="s">
        <v>504</v>
      </c>
      <c r="C116" s="123" t="s">
        <v>332</v>
      </c>
      <c r="D116" s="123">
        <v>3</v>
      </c>
      <c r="E116" s="155">
        <f>E115+F109</f>
        <v>60</v>
      </c>
      <c r="G116">
        <f>武器!H12</f>
        <v>25</v>
      </c>
      <c r="H116">
        <f>武器!I12</f>
        <v>5</v>
      </c>
      <c r="I116">
        <f>武器!J12</f>
        <v>0</v>
      </c>
      <c r="J116">
        <f>武器!K12</f>
        <v>0</v>
      </c>
      <c r="K116">
        <f>武器!M12</f>
        <v>200</v>
      </c>
    </row>
    <row r="117" ht="16.5" spans="1:11">
      <c r="A117" s="123" t="s">
        <v>542</v>
      </c>
      <c r="B117" s="123" t="s">
        <v>504</v>
      </c>
      <c r="C117" s="123" t="s">
        <v>332</v>
      </c>
      <c r="D117" s="123">
        <v>3</v>
      </c>
      <c r="E117" s="155">
        <f>E116+F109</f>
        <v>61</v>
      </c>
      <c r="G117">
        <f>武器!H12</f>
        <v>25</v>
      </c>
      <c r="H117">
        <f>武器!I12</f>
        <v>5</v>
      </c>
      <c r="I117">
        <f>武器!J12</f>
        <v>0</v>
      </c>
      <c r="J117">
        <f>武器!K12</f>
        <v>0</v>
      </c>
      <c r="K117">
        <f>武器!M12</f>
        <v>200</v>
      </c>
    </row>
    <row r="118" ht="16.5" spans="1:11">
      <c r="A118" s="123" t="s">
        <v>543</v>
      </c>
      <c r="B118" s="123" t="s">
        <v>504</v>
      </c>
      <c r="C118" s="123" t="s">
        <v>332</v>
      </c>
      <c r="D118" s="123">
        <v>3</v>
      </c>
      <c r="E118" s="155">
        <f>E117+F109</f>
        <v>62</v>
      </c>
      <c r="G118">
        <f>武器!H12</f>
        <v>25</v>
      </c>
      <c r="H118">
        <f>武器!I12</f>
        <v>5</v>
      </c>
      <c r="I118">
        <f>武器!J12</f>
        <v>0</v>
      </c>
      <c r="J118">
        <f>武器!K12</f>
        <v>0</v>
      </c>
      <c r="K118">
        <f>武器!M12</f>
        <v>200</v>
      </c>
    </row>
    <row r="119" ht="16.5" spans="1:11">
      <c r="A119" s="123" t="s">
        <v>544</v>
      </c>
      <c r="B119" s="123" t="s">
        <v>504</v>
      </c>
      <c r="C119" s="123" t="s">
        <v>332</v>
      </c>
      <c r="D119" s="123">
        <v>3</v>
      </c>
      <c r="E119" s="155">
        <f>E118+F109</f>
        <v>63</v>
      </c>
      <c r="G119">
        <f>武器!H12</f>
        <v>25</v>
      </c>
      <c r="H119">
        <f>武器!I12</f>
        <v>5</v>
      </c>
      <c r="I119">
        <f>武器!J12</f>
        <v>0</v>
      </c>
      <c r="J119">
        <f>武器!K12</f>
        <v>0</v>
      </c>
      <c r="K119">
        <f>武器!M12</f>
        <v>200</v>
      </c>
    </row>
    <row r="120" ht="16.5" spans="1:11">
      <c r="A120" s="123" t="s">
        <v>545</v>
      </c>
      <c r="B120" s="123" t="s">
        <v>504</v>
      </c>
      <c r="C120" s="123" t="s">
        <v>332</v>
      </c>
      <c r="D120" s="123">
        <v>3</v>
      </c>
      <c r="E120" s="155">
        <f>E119+F109</f>
        <v>64</v>
      </c>
      <c r="G120">
        <f>武器!H12</f>
        <v>25</v>
      </c>
      <c r="H120">
        <f>武器!I12</f>
        <v>5</v>
      </c>
      <c r="I120">
        <f>武器!J12</f>
        <v>0</v>
      </c>
      <c r="J120">
        <f>武器!K12</f>
        <v>0</v>
      </c>
      <c r="K120">
        <f>武器!M12</f>
        <v>200</v>
      </c>
    </row>
    <row r="121" ht="16.5" spans="1:11">
      <c r="A121" s="123" t="s">
        <v>546</v>
      </c>
      <c r="B121" s="123" t="s">
        <v>504</v>
      </c>
      <c r="C121" s="123" t="s">
        <v>332</v>
      </c>
      <c r="D121" s="123">
        <v>3</v>
      </c>
      <c r="E121" s="155">
        <f>E120+F109</f>
        <v>65</v>
      </c>
      <c r="G121">
        <f>武器!H12</f>
        <v>25</v>
      </c>
      <c r="H121">
        <f>武器!I12</f>
        <v>5</v>
      </c>
      <c r="I121">
        <f>武器!J12</f>
        <v>0</v>
      </c>
      <c r="J121">
        <f>武器!K12</f>
        <v>0</v>
      </c>
      <c r="K121">
        <f>武器!M12</f>
        <v>200</v>
      </c>
    </row>
    <row r="122" ht="16.5" spans="1:11">
      <c r="A122" s="123" t="s">
        <v>547</v>
      </c>
      <c r="B122" s="123" t="s">
        <v>504</v>
      </c>
      <c r="C122" s="123" t="s">
        <v>332</v>
      </c>
      <c r="D122" s="123">
        <v>3</v>
      </c>
      <c r="E122" s="155">
        <f>E121+F109</f>
        <v>66</v>
      </c>
      <c r="G122">
        <f>武器!H12</f>
        <v>25</v>
      </c>
      <c r="H122">
        <f>武器!I12</f>
        <v>5</v>
      </c>
      <c r="I122">
        <f>武器!J12</f>
        <v>0</v>
      </c>
      <c r="J122">
        <f>武器!K12</f>
        <v>0</v>
      </c>
      <c r="K122">
        <f>武器!M12</f>
        <v>200</v>
      </c>
    </row>
    <row r="123" ht="16.5" spans="1:11">
      <c r="A123" s="123" t="s">
        <v>548</v>
      </c>
      <c r="B123" s="123" t="s">
        <v>504</v>
      </c>
      <c r="C123" s="123" t="s">
        <v>332</v>
      </c>
      <c r="D123" s="123">
        <v>3</v>
      </c>
      <c r="E123" s="155">
        <f>E122+F109</f>
        <v>67</v>
      </c>
      <c r="G123">
        <f>武器!H12</f>
        <v>25</v>
      </c>
      <c r="H123">
        <f>武器!I12</f>
        <v>5</v>
      </c>
      <c r="I123">
        <f>武器!J12</f>
        <v>0</v>
      </c>
      <c r="J123">
        <f>武器!K12</f>
        <v>0</v>
      </c>
      <c r="K123">
        <f>武器!M12</f>
        <v>200</v>
      </c>
    </row>
    <row r="124" ht="16.5" spans="1:11">
      <c r="A124" s="123" t="s">
        <v>549</v>
      </c>
      <c r="B124" s="123" t="s">
        <v>504</v>
      </c>
      <c r="C124" s="123" t="s">
        <v>332</v>
      </c>
      <c r="D124" s="123">
        <v>4</v>
      </c>
      <c r="E124" s="157">
        <f>武器!L13</f>
        <v>68</v>
      </c>
      <c r="F124">
        <f>INT((E139-E124)/15)</f>
        <v>1</v>
      </c>
      <c r="G124">
        <f>武器!H13</f>
        <v>27</v>
      </c>
      <c r="H124">
        <f>武器!I13</f>
        <v>6</v>
      </c>
      <c r="I124">
        <f>武器!J13</f>
        <v>0</v>
      </c>
      <c r="J124">
        <f>武器!K13</f>
        <v>0</v>
      </c>
      <c r="K124">
        <f>武器!M13</f>
        <v>200</v>
      </c>
    </row>
    <row r="125" ht="16.5" spans="1:11">
      <c r="A125" s="123" t="s">
        <v>550</v>
      </c>
      <c r="B125" s="123" t="s">
        <v>504</v>
      </c>
      <c r="C125" s="123" t="s">
        <v>332</v>
      </c>
      <c r="D125" s="123">
        <v>4</v>
      </c>
      <c r="E125" s="155">
        <f>E124+F124</f>
        <v>69</v>
      </c>
      <c r="G125">
        <f>武器!H13</f>
        <v>27</v>
      </c>
      <c r="H125">
        <f>武器!I13</f>
        <v>6</v>
      </c>
      <c r="I125">
        <f>武器!J13</f>
        <v>0</v>
      </c>
      <c r="J125">
        <f>武器!K13</f>
        <v>0</v>
      </c>
      <c r="K125">
        <f>武器!M13</f>
        <v>200</v>
      </c>
    </row>
    <row r="126" ht="16.5" spans="1:11">
      <c r="A126" s="123" t="s">
        <v>551</v>
      </c>
      <c r="B126" s="123" t="s">
        <v>504</v>
      </c>
      <c r="C126" s="123" t="s">
        <v>332</v>
      </c>
      <c r="D126" s="123">
        <v>4</v>
      </c>
      <c r="E126" s="155">
        <f>E125+F124</f>
        <v>70</v>
      </c>
      <c r="G126">
        <f>武器!H13</f>
        <v>27</v>
      </c>
      <c r="H126">
        <f>武器!I13</f>
        <v>6</v>
      </c>
      <c r="I126">
        <f>武器!J13</f>
        <v>0</v>
      </c>
      <c r="J126">
        <f>武器!K13</f>
        <v>0</v>
      </c>
      <c r="K126">
        <f>武器!M13</f>
        <v>200</v>
      </c>
    </row>
    <row r="127" ht="16.5" spans="1:11">
      <c r="A127" s="123" t="s">
        <v>552</v>
      </c>
      <c r="B127" s="123" t="s">
        <v>504</v>
      </c>
      <c r="C127" s="123" t="s">
        <v>332</v>
      </c>
      <c r="D127" s="123">
        <v>4</v>
      </c>
      <c r="E127" s="155">
        <f>E126+F124</f>
        <v>71</v>
      </c>
      <c r="G127">
        <f>武器!H13</f>
        <v>27</v>
      </c>
      <c r="H127">
        <f>武器!I13</f>
        <v>6</v>
      </c>
      <c r="I127">
        <f>武器!J13</f>
        <v>0</v>
      </c>
      <c r="J127">
        <f>武器!K13</f>
        <v>0</v>
      </c>
      <c r="K127">
        <f>武器!M13</f>
        <v>200</v>
      </c>
    </row>
    <row r="128" ht="16.5" spans="1:11">
      <c r="A128" s="123" t="s">
        <v>553</v>
      </c>
      <c r="B128" s="123" t="s">
        <v>504</v>
      </c>
      <c r="C128" s="123" t="s">
        <v>332</v>
      </c>
      <c r="D128" s="123">
        <v>4</v>
      </c>
      <c r="E128" s="155">
        <f>E127+F124</f>
        <v>72</v>
      </c>
      <c r="G128">
        <f>武器!H13</f>
        <v>27</v>
      </c>
      <c r="H128">
        <f>武器!I13</f>
        <v>6</v>
      </c>
      <c r="I128">
        <f>武器!J13</f>
        <v>0</v>
      </c>
      <c r="J128">
        <f>武器!K13</f>
        <v>0</v>
      </c>
      <c r="K128">
        <f>武器!M13</f>
        <v>200</v>
      </c>
    </row>
    <row r="129" ht="16.5" spans="1:11">
      <c r="A129" s="123" t="s">
        <v>554</v>
      </c>
      <c r="B129" s="123" t="s">
        <v>504</v>
      </c>
      <c r="C129" s="123" t="s">
        <v>332</v>
      </c>
      <c r="D129" s="123">
        <v>4</v>
      </c>
      <c r="E129" s="155">
        <f>E128+F124</f>
        <v>73</v>
      </c>
      <c r="G129">
        <f>武器!H13</f>
        <v>27</v>
      </c>
      <c r="H129">
        <f>武器!I13</f>
        <v>6</v>
      </c>
      <c r="I129">
        <f>武器!J13</f>
        <v>0</v>
      </c>
      <c r="J129">
        <f>武器!K13</f>
        <v>0</v>
      </c>
      <c r="K129">
        <f>武器!M13</f>
        <v>200</v>
      </c>
    </row>
    <row r="130" ht="16.5" spans="1:11">
      <c r="A130" s="123" t="s">
        <v>555</v>
      </c>
      <c r="B130" s="123" t="s">
        <v>504</v>
      </c>
      <c r="C130" s="123" t="s">
        <v>332</v>
      </c>
      <c r="D130" s="123">
        <v>4</v>
      </c>
      <c r="E130" s="155">
        <f>E129+F124</f>
        <v>74</v>
      </c>
      <c r="G130">
        <f>武器!H13</f>
        <v>27</v>
      </c>
      <c r="H130">
        <f>武器!I13</f>
        <v>6</v>
      </c>
      <c r="I130">
        <f>武器!J13</f>
        <v>0</v>
      </c>
      <c r="J130">
        <f>武器!K13</f>
        <v>0</v>
      </c>
      <c r="K130">
        <f>武器!M13</f>
        <v>200</v>
      </c>
    </row>
    <row r="131" ht="16.5" spans="1:11">
      <c r="A131" s="123" t="s">
        <v>556</v>
      </c>
      <c r="B131" s="123" t="s">
        <v>504</v>
      </c>
      <c r="C131" s="123" t="s">
        <v>332</v>
      </c>
      <c r="D131" s="123">
        <v>4</v>
      </c>
      <c r="E131" s="155">
        <f>E130+F124</f>
        <v>75</v>
      </c>
      <c r="G131">
        <f>武器!H13</f>
        <v>27</v>
      </c>
      <c r="H131">
        <f>武器!I13</f>
        <v>6</v>
      </c>
      <c r="I131">
        <f>武器!J13</f>
        <v>0</v>
      </c>
      <c r="J131">
        <f>武器!K13</f>
        <v>0</v>
      </c>
      <c r="K131">
        <f>武器!M13</f>
        <v>200</v>
      </c>
    </row>
    <row r="132" ht="16.5" spans="1:11">
      <c r="A132" s="123" t="s">
        <v>557</v>
      </c>
      <c r="B132" s="123" t="s">
        <v>504</v>
      </c>
      <c r="C132" s="123" t="s">
        <v>332</v>
      </c>
      <c r="D132" s="123">
        <v>4</v>
      </c>
      <c r="E132" s="155">
        <f>E131+F124</f>
        <v>76</v>
      </c>
      <c r="G132">
        <f>武器!H13</f>
        <v>27</v>
      </c>
      <c r="H132">
        <f>武器!I13</f>
        <v>6</v>
      </c>
      <c r="I132">
        <f>武器!J13</f>
        <v>0</v>
      </c>
      <c r="J132">
        <f>武器!K13</f>
        <v>0</v>
      </c>
      <c r="K132">
        <f>武器!M13</f>
        <v>200</v>
      </c>
    </row>
    <row r="133" ht="16.5" spans="1:11">
      <c r="A133" s="123" t="s">
        <v>558</v>
      </c>
      <c r="B133" s="123" t="s">
        <v>504</v>
      </c>
      <c r="C133" s="123" t="s">
        <v>332</v>
      </c>
      <c r="D133" s="123">
        <v>4</v>
      </c>
      <c r="E133" s="155">
        <f>E132+F124</f>
        <v>77</v>
      </c>
      <c r="G133">
        <f>武器!H13</f>
        <v>27</v>
      </c>
      <c r="H133">
        <f>武器!I13</f>
        <v>6</v>
      </c>
      <c r="I133">
        <f>武器!J13</f>
        <v>0</v>
      </c>
      <c r="J133">
        <f>武器!K13</f>
        <v>0</v>
      </c>
      <c r="K133">
        <f>武器!M13</f>
        <v>200</v>
      </c>
    </row>
    <row r="134" ht="16.5" spans="1:11">
      <c r="A134" s="123" t="s">
        <v>559</v>
      </c>
      <c r="B134" s="123" t="s">
        <v>504</v>
      </c>
      <c r="C134" s="123" t="s">
        <v>332</v>
      </c>
      <c r="D134" s="123">
        <v>4</v>
      </c>
      <c r="E134" s="155">
        <f>E133+F124</f>
        <v>78</v>
      </c>
      <c r="G134">
        <f>武器!H13</f>
        <v>27</v>
      </c>
      <c r="H134">
        <f>武器!I13</f>
        <v>6</v>
      </c>
      <c r="I134">
        <f>武器!J13</f>
        <v>0</v>
      </c>
      <c r="J134">
        <f>武器!K13</f>
        <v>0</v>
      </c>
      <c r="K134">
        <f>武器!M13</f>
        <v>200</v>
      </c>
    </row>
    <row r="135" ht="16.5" spans="1:11">
      <c r="A135" s="123" t="s">
        <v>560</v>
      </c>
      <c r="B135" s="123" t="s">
        <v>504</v>
      </c>
      <c r="C135" s="123" t="s">
        <v>332</v>
      </c>
      <c r="D135" s="123">
        <v>4</v>
      </c>
      <c r="E135" s="155">
        <f>E134+F124</f>
        <v>79</v>
      </c>
      <c r="G135">
        <f>武器!H13</f>
        <v>27</v>
      </c>
      <c r="H135">
        <f>武器!I13</f>
        <v>6</v>
      </c>
      <c r="I135">
        <f>武器!J13</f>
        <v>0</v>
      </c>
      <c r="J135">
        <f>武器!K13</f>
        <v>0</v>
      </c>
      <c r="K135">
        <f>武器!M13</f>
        <v>200</v>
      </c>
    </row>
    <row r="136" ht="16.5" spans="1:11">
      <c r="A136" s="123" t="s">
        <v>561</v>
      </c>
      <c r="B136" s="123" t="s">
        <v>504</v>
      </c>
      <c r="C136" s="123" t="s">
        <v>332</v>
      </c>
      <c r="D136" s="123">
        <v>4</v>
      </c>
      <c r="E136" s="155">
        <f>E135+F124</f>
        <v>80</v>
      </c>
      <c r="G136">
        <f>武器!H13</f>
        <v>27</v>
      </c>
      <c r="H136">
        <f>武器!I13</f>
        <v>6</v>
      </c>
      <c r="I136">
        <f>武器!J13</f>
        <v>0</v>
      </c>
      <c r="J136">
        <f>武器!K13</f>
        <v>0</v>
      </c>
      <c r="K136">
        <f>武器!M13</f>
        <v>200</v>
      </c>
    </row>
    <row r="137" ht="16.5" spans="1:11">
      <c r="A137" s="123" t="s">
        <v>562</v>
      </c>
      <c r="B137" s="123" t="s">
        <v>504</v>
      </c>
      <c r="C137" s="123" t="s">
        <v>332</v>
      </c>
      <c r="D137" s="123">
        <v>4</v>
      </c>
      <c r="E137" s="155">
        <f>E136+F124</f>
        <v>81</v>
      </c>
      <c r="G137">
        <f>武器!H13</f>
        <v>27</v>
      </c>
      <c r="H137">
        <f>武器!I13</f>
        <v>6</v>
      </c>
      <c r="I137">
        <f>武器!J13</f>
        <v>0</v>
      </c>
      <c r="J137">
        <f>武器!K13</f>
        <v>0</v>
      </c>
      <c r="K137">
        <f>武器!M13</f>
        <v>200</v>
      </c>
    </row>
    <row r="138" ht="16.5" spans="1:11">
      <c r="A138" s="123" t="s">
        <v>563</v>
      </c>
      <c r="B138" s="123" t="s">
        <v>504</v>
      </c>
      <c r="C138" s="123" t="s">
        <v>332</v>
      </c>
      <c r="D138" s="123">
        <v>4</v>
      </c>
      <c r="E138" s="155">
        <f>E137+F124</f>
        <v>82</v>
      </c>
      <c r="G138">
        <f>武器!H13</f>
        <v>27</v>
      </c>
      <c r="H138">
        <f>武器!I13</f>
        <v>6</v>
      </c>
      <c r="I138">
        <f>武器!J13</f>
        <v>0</v>
      </c>
      <c r="J138">
        <f>武器!K13</f>
        <v>0</v>
      </c>
      <c r="K138">
        <f>武器!M13</f>
        <v>200</v>
      </c>
    </row>
    <row r="139" ht="16.5" spans="1:11">
      <c r="A139" s="123" t="s">
        <v>564</v>
      </c>
      <c r="B139" s="123" t="s">
        <v>504</v>
      </c>
      <c r="C139" s="123" t="s">
        <v>332</v>
      </c>
      <c r="D139" s="123">
        <v>5</v>
      </c>
      <c r="E139" s="157">
        <f>武器!L14</f>
        <v>83</v>
      </c>
      <c r="F139">
        <f>F124</f>
        <v>1</v>
      </c>
      <c r="G139">
        <f>武器!H14</f>
        <v>30</v>
      </c>
      <c r="H139">
        <f>武器!I14</f>
        <v>6</v>
      </c>
      <c r="I139">
        <f>武器!J14</f>
        <v>0</v>
      </c>
      <c r="J139">
        <f>武器!K14</f>
        <v>0</v>
      </c>
      <c r="K139">
        <f>武器!M14</f>
        <v>200</v>
      </c>
    </row>
    <row r="140" ht="16.5" spans="1:11">
      <c r="A140" s="123" t="s">
        <v>565</v>
      </c>
      <c r="B140" s="123" t="s">
        <v>504</v>
      </c>
      <c r="C140" s="123" t="s">
        <v>332</v>
      </c>
      <c r="D140" s="123">
        <v>5</v>
      </c>
      <c r="E140" s="155">
        <f>E139+F139</f>
        <v>84</v>
      </c>
      <c r="G140">
        <f>武器!H14</f>
        <v>30</v>
      </c>
      <c r="H140">
        <f>武器!I14</f>
        <v>6</v>
      </c>
      <c r="I140">
        <f>武器!J14</f>
        <v>0</v>
      </c>
      <c r="J140">
        <f>武器!K14</f>
        <v>0</v>
      </c>
      <c r="K140">
        <f>武器!M14</f>
        <v>200</v>
      </c>
    </row>
    <row r="141" ht="16.5" spans="1:11">
      <c r="A141" s="123" t="s">
        <v>566</v>
      </c>
      <c r="B141" s="123" t="s">
        <v>504</v>
      </c>
      <c r="C141" s="123" t="s">
        <v>332</v>
      </c>
      <c r="D141" s="123">
        <v>5</v>
      </c>
      <c r="E141" s="155">
        <f>E140+F139</f>
        <v>85</v>
      </c>
      <c r="G141">
        <f>武器!H14</f>
        <v>30</v>
      </c>
      <c r="H141">
        <f>武器!I14</f>
        <v>6</v>
      </c>
      <c r="I141">
        <f>武器!J14</f>
        <v>0</v>
      </c>
      <c r="J141">
        <f>武器!K14</f>
        <v>0</v>
      </c>
      <c r="K141">
        <f>武器!M14</f>
        <v>200</v>
      </c>
    </row>
    <row r="142" ht="16.5" spans="1:11">
      <c r="A142" s="123" t="s">
        <v>567</v>
      </c>
      <c r="B142" s="123" t="s">
        <v>504</v>
      </c>
      <c r="C142" s="123" t="s">
        <v>332</v>
      </c>
      <c r="D142" s="123">
        <v>5</v>
      </c>
      <c r="E142" s="155">
        <f>E141+F139</f>
        <v>86</v>
      </c>
      <c r="G142">
        <f>武器!H14</f>
        <v>30</v>
      </c>
      <c r="H142">
        <f>武器!I14</f>
        <v>6</v>
      </c>
      <c r="I142">
        <f>武器!J14</f>
        <v>0</v>
      </c>
      <c r="J142">
        <f>武器!K14</f>
        <v>0</v>
      </c>
      <c r="K142">
        <f>武器!M14</f>
        <v>200</v>
      </c>
    </row>
    <row r="143" ht="16.5" spans="1:11">
      <c r="A143" s="123" t="s">
        <v>568</v>
      </c>
      <c r="B143" s="123" t="s">
        <v>504</v>
      </c>
      <c r="C143" s="123" t="s">
        <v>332</v>
      </c>
      <c r="D143" s="123">
        <v>5</v>
      </c>
      <c r="E143" s="155">
        <f>E142+F139</f>
        <v>87</v>
      </c>
      <c r="G143">
        <f>武器!H14</f>
        <v>30</v>
      </c>
      <c r="H143">
        <f>武器!I14</f>
        <v>6</v>
      </c>
      <c r="I143">
        <f>武器!J14</f>
        <v>0</v>
      </c>
      <c r="J143">
        <f>武器!K14</f>
        <v>0</v>
      </c>
      <c r="K143">
        <f>武器!M14</f>
        <v>200</v>
      </c>
    </row>
    <row r="144" ht="16.5" spans="1:11">
      <c r="A144" s="123" t="s">
        <v>569</v>
      </c>
      <c r="B144" s="123" t="s">
        <v>504</v>
      </c>
      <c r="C144" s="123" t="s">
        <v>332</v>
      </c>
      <c r="D144" s="123">
        <v>5</v>
      </c>
      <c r="E144" s="155">
        <f>E143+F139</f>
        <v>88</v>
      </c>
      <c r="G144">
        <f>武器!H14</f>
        <v>30</v>
      </c>
      <c r="H144">
        <f>武器!I14</f>
        <v>6</v>
      </c>
      <c r="I144">
        <f>武器!J14</f>
        <v>0</v>
      </c>
      <c r="J144">
        <f>武器!K14</f>
        <v>0</v>
      </c>
      <c r="K144">
        <f>武器!M14</f>
        <v>200</v>
      </c>
    </row>
    <row r="145" ht="16.5" spans="1:11">
      <c r="A145" s="123" t="s">
        <v>570</v>
      </c>
      <c r="B145" s="123" t="s">
        <v>504</v>
      </c>
      <c r="C145" s="123" t="s">
        <v>332</v>
      </c>
      <c r="D145" s="123">
        <v>5</v>
      </c>
      <c r="E145" s="155">
        <f>E144+F139</f>
        <v>89</v>
      </c>
      <c r="G145">
        <f>武器!H14</f>
        <v>30</v>
      </c>
      <c r="H145">
        <f>武器!I14</f>
        <v>6</v>
      </c>
      <c r="I145">
        <f>武器!J14</f>
        <v>0</v>
      </c>
      <c r="J145">
        <f>武器!K14</f>
        <v>0</v>
      </c>
      <c r="K145">
        <f>武器!M14</f>
        <v>200</v>
      </c>
    </row>
    <row r="146" ht="16.5" spans="1:11">
      <c r="A146" s="123" t="s">
        <v>571</v>
      </c>
      <c r="B146" s="123" t="s">
        <v>504</v>
      </c>
      <c r="C146" s="123" t="s">
        <v>332</v>
      </c>
      <c r="D146" s="123">
        <v>5</v>
      </c>
      <c r="E146" s="155">
        <f>E145+F139</f>
        <v>90</v>
      </c>
      <c r="G146">
        <f>武器!H14</f>
        <v>30</v>
      </c>
      <c r="H146">
        <f>武器!I14</f>
        <v>6</v>
      </c>
      <c r="I146">
        <f>武器!J14</f>
        <v>0</v>
      </c>
      <c r="J146">
        <f>武器!K14</f>
        <v>0</v>
      </c>
      <c r="K146">
        <f>武器!M14</f>
        <v>200</v>
      </c>
    </row>
    <row r="147" ht="16.5" spans="1:11">
      <c r="A147" s="123" t="s">
        <v>572</v>
      </c>
      <c r="B147" s="123" t="s">
        <v>504</v>
      </c>
      <c r="C147" s="123" t="s">
        <v>332</v>
      </c>
      <c r="D147" s="123">
        <v>5</v>
      </c>
      <c r="E147" s="155">
        <f>E146+F139</f>
        <v>91</v>
      </c>
      <c r="G147">
        <f>武器!H14</f>
        <v>30</v>
      </c>
      <c r="H147">
        <f>武器!I14</f>
        <v>6</v>
      </c>
      <c r="I147">
        <f>武器!J14</f>
        <v>0</v>
      </c>
      <c r="J147">
        <f>武器!K14</f>
        <v>0</v>
      </c>
      <c r="K147">
        <f>武器!M14</f>
        <v>200</v>
      </c>
    </row>
    <row r="148" ht="16.5" spans="1:11">
      <c r="A148" s="123" t="s">
        <v>573</v>
      </c>
      <c r="B148" s="123" t="s">
        <v>504</v>
      </c>
      <c r="C148" s="123" t="s">
        <v>332</v>
      </c>
      <c r="D148" s="123">
        <v>5</v>
      </c>
      <c r="E148" s="155">
        <f>E147+F139</f>
        <v>92</v>
      </c>
      <c r="G148">
        <f>武器!H14</f>
        <v>30</v>
      </c>
      <c r="H148">
        <f>武器!I14</f>
        <v>6</v>
      </c>
      <c r="I148">
        <f>武器!J14</f>
        <v>0</v>
      </c>
      <c r="J148">
        <f>武器!K14</f>
        <v>0</v>
      </c>
      <c r="K148">
        <f>武器!M14</f>
        <v>200</v>
      </c>
    </row>
    <row r="149" ht="16.5" spans="1:11">
      <c r="A149" s="123" t="s">
        <v>574</v>
      </c>
      <c r="B149" s="123" t="s">
        <v>504</v>
      </c>
      <c r="C149" s="123" t="s">
        <v>332</v>
      </c>
      <c r="D149" s="123">
        <v>5</v>
      </c>
      <c r="E149" s="155">
        <f>E148+F139</f>
        <v>93</v>
      </c>
      <c r="G149">
        <f>武器!H14</f>
        <v>30</v>
      </c>
      <c r="H149">
        <f>武器!I14</f>
        <v>6</v>
      </c>
      <c r="I149">
        <f>武器!J14</f>
        <v>0</v>
      </c>
      <c r="J149">
        <f>武器!K14</f>
        <v>0</v>
      </c>
      <c r="K149">
        <f>武器!M14</f>
        <v>200</v>
      </c>
    </row>
    <row r="150" ht="16.5" spans="1:11">
      <c r="A150" s="123" t="s">
        <v>575</v>
      </c>
      <c r="B150" s="123" t="s">
        <v>504</v>
      </c>
      <c r="C150" s="123" t="s">
        <v>332</v>
      </c>
      <c r="D150" s="123">
        <v>5</v>
      </c>
      <c r="E150" s="155">
        <f>E149+F139</f>
        <v>94</v>
      </c>
      <c r="G150">
        <f>武器!H14</f>
        <v>30</v>
      </c>
      <c r="H150">
        <f>武器!I14</f>
        <v>6</v>
      </c>
      <c r="I150">
        <f>武器!J14</f>
        <v>0</v>
      </c>
      <c r="J150">
        <f>武器!K14</f>
        <v>0</v>
      </c>
      <c r="K150">
        <f>武器!M14</f>
        <v>200</v>
      </c>
    </row>
    <row r="151" ht="16.5" spans="1:11">
      <c r="A151" s="123" t="s">
        <v>576</v>
      </c>
      <c r="B151" s="123" t="s">
        <v>504</v>
      </c>
      <c r="C151" s="123" t="s">
        <v>332</v>
      </c>
      <c r="D151" s="123">
        <v>5</v>
      </c>
      <c r="E151" s="155">
        <f>E150+F139</f>
        <v>95</v>
      </c>
      <c r="G151">
        <f>武器!H14</f>
        <v>30</v>
      </c>
      <c r="H151">
        <f>武器!I14</f>
        <v>6</v>
      </c>
      <c r="I151">
        <f>武器!J14</f>
        <v>0</v>
      </c>
      <c r="J151">
        <f>武器!K14</f>
        <v>0</v>
      </c>
      <c r="K151">
        <f>武器!M14</f>
        <v>200</v>
      </c>
    </row>
    <row r="152" ht="16.5" spans="1:11">
      <c r="A152" s="123" t="s">
        <v>577</v>
      </c>
      <c r="B152" s="123" t="s">
        <v>504</v>
      </c>
      <c r="C152" s="123" t="s">
        <v>332</v>
      </c>
      <c r="D152" s="123">
        <v>5</v>
      </c>
      <c r="E152" s="155">
        <f>E151+F139</f>
        <v>96</v>
      </c>
      <c r="G152">
        <f>武器!H14</f>
        <v>30</v>
      </c>
      <c r="H152">
        <f>武器!I14</f>
        <v>6</v>
      </c>
      <c r="I152">
        <f>武器!J14</f>
        <v>0</v>
      </c>
      <c r="J152">
        <f>武器!K14</f>
        <v>0</v>
      </c>
      <c r="K152">
        <f>武器!M14</f>
        <v>200</v>
      </c>
    </row>
    <row r="153" ht="16.5" spans="1:11">
      <c r="A153" s="123" t="s">
        <v>578</v>
      </c>
      <c r="B153" s="123" t="s">
        <v>504</v>
      </c>
      <c r="C153" s="123" t="s">
        <v>332</v>
      </c>
      <c r="D153" s="123">
        <v>5</v>
      </c>
      <c r="E153" s="155">
        <f>E152+F139</f>
        <v>97</v>
      </c>
      <c r="G153">
        <f>武器!H14</f>
        <v>30</v>
      </c>
      <c r="H153">
        <f>武器!I14</f>
        <v>6</v>
      </c>
      <c r="I153">
        <f>武器!J14</f>
        <v>0</v>
      </c>
      <c r="J153">
        <f>武器!K14</f>
        <v>0</v>
      </c>
      <c r="K153">
        <f>武器!M14</f>
        <v>200</v>
      </c>
    </row>
    <row r="154" ht="16.5" spans="1:11">
      <c r="A154" s="155" t="s">
        <v>579</v>
      </c>
      <c r="B154" s="155" t="s">
        <v>580</v>
      </c>
      <c r="C154" s="155" t="s">
        <v>346</v>
      </c>
      <c r="D154" s="155">
        <v>1</v>
      </c>
      <c r="E154" s="156">
        <f>武器!L22</f>
        <v>30</v>
      </c>
      <c r="F154">
        <f>INT((E169-E154)/15)</f>
        <v>1</v>
      </c>
      <c r="G154">
        <f>武器!H22</f>
        <v>20</v>
      </c>
      <c r="H154">
        <f>武器!I22</f>
        <v>4</v>
      </c>
      <c r="I154">
        <f>武器!J22</f>
        <v>3</v>
      </c>
      <c r="J154">
        <f>武器!K22</f>
        <v>0.25</v>
      </c>
      <c r="K154">
        <f>武器!M22</f>
        <v>300</v>
      </c>
    </row>
    <row r="155" ht="16.5" spans="1:11">
      <c r="A155" s="155" t="s">
        <v>581</v>
      </c>
      <c r="B155" s="155" t="s">
        <v>580</v>
      </c>
      <c r="C155" s="155" t="s">
        <v>346</v>
      </c>
      <c r="D155" s="155">
        <v>1</v>
      </c>
      <c r="E155" s="155">
        <f>E154+F154</f>
        <v>31</v>
      </c>
      <c r="G155">
        <f>武器!H22</f>
        <v>20</v>
      </c>
      <c r="H155">
        <f>武器!I22</f>
        <v>4</v>
      </c>
      <c r="I155">
        <f>武器!J22</f>
        <v>3</v>
      </c>
      <c r="J155">
        <f>武器!K22</f>
        <v>0.25</v>
      </c>
      <c r="K155">
        <f>武器!M22</f>
        <v>300</v>
      </c>
    </row>
    <row r="156" ht="16.5" spans="1:11">
      <c r="A156" s="155" t="s">
        <v>582</v>
      </c>
      <c r="B156" s="155" t="s">
        <v>580</v>
      </c>
      <c r="C156" s="155" t="s">
        <v>346</v>
      </c>
      <c r="D156" s="155">
        <v>1</v>
      </c>
      <c r="E156" s="155">
        <f>E155+F154</f>
        <v>32</v>
      </c>
      <c r="G156">
        <f>武器!H22</f>
        <v>20</v>
      </c>
      <c r="H156">
        <f>武器!I22</f>
        <v>4</v>
      </c>
      <c r="I156">
        <f>武器!J22</f>
        <v>3</v>
      </c>
      <c r="J156">
        <f>武器!K22</f>
        <v>0.25</v>
      </c>
      <c r="K156">
        <f>武器!M22</f>
        <v>300</v>
      </c>
    </row>
    <row r="157" ht="16.5" spans="1:11">
      <c r="A157" s="155" t="s">
        <v>583</v>
      </c>
      <c r="B157" s="155" t="s">
        <v>580</v>
      </c>
      <c r="C157" s="155" t="s">
        <v>346</v>
      </c>
      <c r="D157" s="155">
        <v>1</v>
      </c>
      <c r="E157" s="155">
        <f>E156+F154</f>
        <v>33</v>
      </c>
      <c r="G157">
        <f>武器!H22</f>
        <v>20</v>
      </c>
      <c r="H157">
        <f>武器!I22</f>
        <v>4</v>
      </c>
      <c r="I157">
        <f>武器!J22</f>
        <v>3</v>
      </c>
      <c r="J157">
        <f>武器!K22</f>
        <v>0.25</v>
      </c>
      <c r="K157">
        <f>武器!M22</f>
        <v>300</v>
      </c>
    </row>
    <row r="158" ht="16.5" spans="1:11">
      <c r="A158" s="155" t="s">
        <v>584</v>
      </c>
      <c r="B158" s="155" t="s">
        <v>580</v>
      </c>
      <c r="C158" s="155" t="s">
        <v>346</v>
      </c>
      <c r="D158" s="155">
        <v>1</v>
      </c>
      <c r="E158" s="155">
        <f>E157+F154</f>
        <v>34</v>
      </c>
      <c r="G158">
        <f>武器!H22</f>
        <v>20</v>
      </c>
      <c r="H158">
        <f>武器!I22</f>
        <v>4</v>
      </c>
      <c r="I158">
        <f>武器!J22</f>
        <v>3</v>
      </c>
      <c r="J158">
        <f>武器!K22</f>
        <v>0.25</v>
      </c>
      <c r="K158">
        <f>武器!M22</f>
        <v>300</v>
      </c>
    </row>
    <row r="159" ht="16.5" spans="1:11">
      <c r="A159" s="155" t="s">
        <v>585</v>
      </c>
      <c r="B159" s="155" t="s">
        <v>580</v>
      </c>
      <c r="C159" s="155" t="s">
        <v>346</v>
      </c>
      <c r="D159" s="155">
        <v>1</v>
      </c>
      <c r="E159" s="155">
        <f>E158+F154</f>
        <v>35</v>
      </c>
      <c r="G159">
        <f>武器!H22</f>
        <v>20</v>
      </c>
      <c r="H159">
        <f>武器!I22</f>
        <v>4</v>
      </c>
      <c r="I159">
        <f>武器!J22</f>
        <v>3</v>
      </c>
      <c r="J159">
        <f>武器!K22</f>
        <v>0.25</v>
      </c>
      <c r="K159">
        <f>武器!M22</f>
        <v>300</v>
      </c>
    </row>
    <row r="160" ht="16.5" spans="1:11">
      <c r="A160" s="155" t="s">
        <v>586</v>
      </c>
      <c r="B160" s="155" t="s">
        <v>580</v>
      </c>
      <c r="C160" s="155" t="s">
        <v>346</v>
      </c>
      <c r="D160" s="155">
        <v>1</v>
      </c>
      <c r="E160" s="155">
        <f>E159+F154</f>
        <v>36</v>
      </c>
      <c r="G160">
        <f>武器!H22</f>
        <v>20</v>
      </c>
      <c r="H160">
        <f>武器!I22</f>
        <v>4</v>
      </c>
      <c r="I160">
        <f>武器!J22</f>
        <v>3</v>
      </c>
      <c r="J160">
        <f>武器!K22</f>
        <v>0.25</v>
      </c>
      <c r="K160">
        <f>武器!M22</f>
        <v>300</v>
      </c>
    </row>
    <row r="161" ht="16.5" spans="1:11">
      <c r="A161" s="155" t="s">
        <v>587</v>
      </c>
      <c r="B161" s="155" t="s">
        <v>580</v>
      </c>
      <c r="C161" s="155" t="s">
        <v>346</v>
      </c>
      <c r="D161" s="155">
        <v>1</v>
      </c>
      <c r="E161" s="155">
        <f>E160+F154</f>
        <v>37</v>
      </c>
      <c r="G161">
        <f>武器!H22</f>
        <v>20</v>
      </c>
      <c r="H161">
        <f>武器!I22</f>
        <v>4</v>
      </c>
      <c r="I161">
        <f>武器!J22</f>
        <v>3</v>
      </c>
      <c r="J161">
        <f>武器!K22</f>
        <v>0.25</v>
      </c>
      <c r="K161">
        <f>武器!M22</f>
        <v>300</v>
      </c>
    </row>
    <row r="162" ht="16.5" spans="1:11">
      <c r="A162" s="155" t="s">
        <v>588</v>
      </c>
      <c r="B162" s="155" t="s">
        <v>580</v>
      </c>
      <c r="C162" s="155" t="s">
        <v>346</v>
      </c>
      <c r="D162" s="155">
        <v>1</v>
      </c>
      <c r="E162" s="155">
        <f>E161+F154</f>
        <v>38</v>
      </c>
      <c r="G162">
        <f>武器!H22</f>
        <v>20</v>
      </c>
      <c r="H162">
        <f>武器!I22</f>
        <v>4</v>
      </c>
      <c r="I162">
        <f>武器!J22</f>
        <v>3</v>
      </c>
      <c r="J162">
        <f>武器!K22</f>
        <v>0.25</v>
      </c>
      <c r="K162">
        <f>武器!M22</f>
        <v>300</v>
      </c>
    </row>
    <row r="163" ht="16.5" spans="1:11">
      <c r="A163" s="155" t="s">
        <v>589</v>
      </c>
      <c r="B163" s="155" t="s">
        <v>580</v>
      </c>
      <c r="C163" s="155" t="s">
        <v>346</v>
      </c>
      <c r="D163" s="155">
        <v>1</v>
      </c>
      <c r="E163" s="155">
        <f>E162+F154</f>
        <v>39</v>
      </c>
      <c r="G163">
        <f>武器!H22</f>
        <v>20</v>
      </c>
      <c r="H163">
        <f>武器!I22</f>
        <v>4</v>
      </c>
      <c r="I163">
        <f>武器!J22</f>
        <v>3</v>
      </c>
      <c r="J163">
        <f>武器!K22</f>
        <v>0.25</v>
      </c>
      <c r="K163">
        <f>武器!M22</f>
        <v>300</v>
      </c>
    </row>
    <row r="164" ht="16.5" spans="1:11">
      <c r="A164" s="155" t="s">
        <v>590</v>
      </c>
      <c r="B164" s="155" t="s">
        <v>580</v>
      </c>
      <c r="C164" s="155" t="s">
        <v>346</v>
      </c>
      <c r="D164" s="155">
        <v>1</v>
      </c>
      <c r="E164" s="155">
        <f>E163+F154</f>
        <v>40</v>
      </c>
      <c r="G164">
        <f>武器!H22</f>
        <v>20</v>
      </c>
      <c r="H164">
        <f>武器!I22</f>
        <v>4</v>
      </c>
      <c r="I164">
        <f>武器!J22</f>
        <v>3</v>
      </c>
      <c r="J164">
        <f>武器!K22</f>
        <v>0.25</v>
      </c>
      <c r="K164">
        <f>武器!M22</f>
        <v>300</v>
      </c>
    </row>
    <row r="165" ht="16.5" spans="1:11">
      <c r="A165" s="155" t="s">
        <v>591</v>
      </c>
      <c r="B165" s="155" t="s">
        <v>580</v>
      </c>
      <c r="C165" s="155" t="s">
        <v>346</v>
      </c>
      <c r="D165" s="155">
        <v>1</v>
      </c>
      <c r="E165" s="155">
        <f>E164+F154</f>
        <v>41</v>
      </c>
      <c r="G165">
        <f>武器!H22</f>
        <v>20</v>
      </c>
      <c r="H165">
        <f>武器!I22</f>
        <v>4</v>
      </c>
      <c r="I165">
        <f>武器!J22</f>
        <v>3</v>
      </c>
      <c r="J165">
        <f>武器!K22</f>
        <v>0.25</v>
      </c>
      <c r="K165">
        <f>武器!M22</f>
        <v>300</v>
      </c>
    </row>
    <row r="166" ht="16.5" spans="1:11">
      <c r="A166" s="155" t="s">
        <v>592</v>
      </c>
      <c r="B166" s="155" t="s">
        <v>580</v>
      </c>
      <c r="C166" s="155" t="s">
        <v>346</v>
      </c>
      <c r="D166" s="155">
        <v>1</v>
      </c>
      <c r="E166" s="155">
        <f>E165+F154</f>
        <v>42</v>
      </c>
      <c r="G166">
        <f>武器!H22</f>
        <v>20</v>
      </c>
      <c r="H166">
        <f>武器!I22</f>
        <v>4</v>
      </c>
      <c r="I166">
        <f>武器!J22</f>
        <v>3</v>
      </c>
      <c r="J166">
        <f>武器!K22</f>
        <v>0.25</v>
      </c>
      <c r="K166">
        <f>武器!M22</f>
        <v>300</v>
      </c>
    </row>
    <row r="167" ht="16.5" spans="1:11">
      <c r="A167" s="155" t="s">
        <v>593</v>
      </c>
      <c r="B167" s="155" t="s">
        <v>580</v>
      </c>
      <c r="C167" s="155" t="s">
        <v>346</v>
      </c>
      <c r="D167" s="155">
        <v>1</v>
      </c>
      <c r="E167" s="155">
        <f>E166+F154</f>
        <v>43</v>
      </c>
      <c r="G167">
        <f>武器!H22</f>
        <v>20</v>
      </c>
      <c r="H167">
        <f>武器!I22</f>
        <v>4</v>
      </c>
      <c r="I167">
        <f>武器!J22</f>
        <v>3</v>
      </c>
      <c r="J167">
        <f>武器!K22</f>
        <v>0.25</v>
      </c>
      <c r="K167">
        <f>武器!M22</f>
        <v>300</v>
      </c>
    </row>
    <row r="168" ht="16.5" spans="1:11">
      <c r="A168" s="155" t="s">
        <v>594</v>
      </c>
      <c r="B168" s="155" t="s">
        <v>580</v>
      </c>
      <c r="C168" s="155" t="s">
        <v>346</v>
      </c>
      <c r="D168" s="155">
        <v>1</v>
      </c>
      <c r="E168" s="155">
        <f>E167+F154</f>
        <v>44</v>
      </c>
      <c r="G168">
        <f>武器!H22</f>
        <v>20</v>
      </c>
      <c r="H168">
        <f>武器!I22</f>
        <v>4</v>
      </c>
      <c r="I168">
        <f>武器!J22</f>
        <v>3</v>
      </c>
      <c r="J168">
        <f>武器!K22</f>
        <v>0.25</v>
      </c>
      <c r="K168">
        <f>武器!M22</f>
        <v>300</v>
      </c>
    </row>
    <row r="169" ht="16.5" spans="1:11">
      <c r="A169" s="155" t="s">
        <v>595</v>
      </c>
      <c r="B169" s="155" t="s">
        <v>580</v>
      </c>
      <c r="C169" s="155" t="s">
        <v>346</v>
      </c>
      <c r="D169" s="155">
        <v>2</v>
      </c>
      <c r="E169" s="156">
        <f>武器!L23</f>
        <v>50</v>
      </c>
      <c r="F169">
        <f>INT((E184-E169)/15)</f>
        <v>1</v>
      </c>
      <c r="G169">
        <f>武器!H23</f>
        <v>22</v>
      </c>
      <c r="H169">
        <f>武器!I23</f>
        <v>4</v>
      </c>
      <c r="I169">
        <f>武器!J23</f>
        <v>3</v>
      </c>
      <c r="J169">
        <f>武器!K23</f>
        <v>0.25</v>
      </c>
      <c r="K169">
        <f>武器!M23</f>
        <v>300</v>
      </c>
    </row>
    <row r="170" ht="16.5" spans="1:11">
      <c r="A170" s="155" t="s">
        <v>596</v>
      </c>
      <c r="B170" s="155" t="s">
        <v>580</v>
      </c>
      <c r="C170" s="155" t="s">
        <v>346</v>
      </c>
      <c r="D170" s="155">
        <v>2</v>
      </c>
      <c r="E170" s="155">
        <f>E169+F169</f>
        <v>51</v>
      </c>
      <c r="G170">
        <f>武器!H23</f>
        <v>22</v>
      </c>
      <c r="H170">
        <f>武器!I23</f>
        <v>4</v>
      </c>
      <c r="I170">
        <f>武器!J23</f>
        <v>3</v>
      </c>
      <c r="J170">
        <f>武器!K23</f>
        <v>0.25</v>
      </c>
      <c r="K170">
        <f>武器!M23</f>
        <v>300</v>
      </c>
    </row>
    <row r="171" ht="16.5" spans="1:11">
      <c r="A171" s="155" t="s">
        <v>597</v>
      </c>
      <c r="B171" s="155" t="s">
        <v>580</v>
      </c>
      <c r="C171" s="155" t="s">
        <v>346</v>
      </c>
      <c r="D171" s="155">
        <v>2</v>
      </c>
      <c r="E171" s="155">
        <f>E170+F169</f>
        <v>52</v>
      </c>
      <c r="G171">
        <f>武器!H23</f>
        <v>22</v>
      </c>
      <c r="H171">
        <f>武器!I23</f>
        <v>4</v>
      </c>
      <c r="I171">
        <f>武器!J23</f>
        <v>3</v>
      </c>
      <c r="J171">
        <f>武器!K23</f>
        <v>0.25</v>
      </c>
      <c r="K171">
        <f>武器!M23</f>
        <v>300</v>
      </c>
    </row>
    <row r="172" ht="16.5" spans="1:11">
      <c r="A172" s="155" t="s">
        <v>598</v>
      </c>
      <c r="B172" s="155" t="s">
        <v>580</v>
      </c>
      <c r="C172" s="155" t="s">
        <v>346</v>
      </c>
      <c r="D172" s="155">
        <v>2</v>
      </c>
      <c r="E172" s="155">
        <f>E171+F169</f>
        <v>53</v>
      </c>
      <c r="G172">
        <f>武器!H23</f>
        <v>22</v>
      </c>
      <c r="H172">
        <f>武器!I23</f>
        <v>4</v>
      </c>
      <c r="I172">
        <f>武器!J23</f>
        <v>3</v>
      </c>
      <c r="J172">
        <f>武器!K23</f>
        <v>0.25</v>
      </c>
      <c r="K172">
        <f>武器!M23</f>
        <v>300</v>
      </c>
    </row>
    <row r="173" ht="16.5" spans="1:11">
      <c r="A173" s="155" t="s">
        <v>599</v>
      </c>
      <c r="B173" s="155" t="s">
        <v>580</v>
      </c>
      <c r="C173" s="155" t="s">
        <v>346</v>
      </c>
      <c r="D173" s="155">
        <v>2</v>
      </c>
      <c r="E173" s="155">
        <f>E172+F169</f>
        <v>54</v>
      </c>
      <c r="G173">
        <f>武器!H23</f>
        <v>22</v>
      </c>
      <c r="H173">
        <f>武器!I23</f>
        <v>4</v>
      </c>
      <c r="I173">
        <f>武器!J23</f>
        <v>3</v>
      </c>
      <c r="J173">
        <f>武器!K23</f>
        <v>0.25</v>
      </c>
      <c r="K173">
        <f>武器!M23</f>
        <v>300</v>
      </c>
    </row>
    <row r="174" ht="16.5" spans="1:11">
      <c r="A174" s="155" t="s">
        <v>600</v>
      </c>
      <c r="B174" s="155" t="s">
        <v>580</v>
      </c>
      <c r="C174" s="155" t="s">
        <v>346</v>
      </c>
      <c r="D174" s="155">
        <v>2</v>
      </c>
      <c r="E174" s="155">
        <f>E173+F169</f>
        <v>55</v>
      </c>
      <c r="G174">
        <f>武器!H23</f>
        <v>22</v>
      </c>
      <c r="H174">
        <f>武器!I23</f>
        <v>4</v>
      </c>
      <c r="I174">
        <f>武器!J23</f>
        <v>3</v>
      </c>
      <c r="J174">
        <f>武器!K23</f>
        <v>0.25</v>
      </c>
      <c r="K174">
        <f>武器!M23</f>
        <v>300</v>
      </c>
    </row>
    <row r="175" ht="16.5" spans="1:11">
      <c r="A175" s="155" t="s">
        <v>601</v>
      </c>
      <c r="B175" s="155" t="s">
        <v>580</v>
      </c>
      <c r="C175" s="155" t="s">
        <v>346</v>
      </c>
      <c r="D175" s="155">
        <v>2</v>
      </c>
      <c r="E175" s="155">
        <f>E174+F169</f>
        <v>56</v>
      </c>
      <c r="G175">
        <f>武器!H23</f>
        <v>22</v>
      </c>
      <c r="H175">
        <f>武器!I23</f>
        <v>4</v>
      </c>
      <c r="I175">
        <f>武器!J23</f>
        <v>3</v>
      </c>
      <c r="J175">
        <f>武器!K23</f>
        <v>0.25</v>
      </c>
      <c r="K175">
        <f>武器!M23</f>
        <v>300</v>
      </c>
    </row>
    <row r="176" ht="16.5" spans="1:11">
      <c r="A176" s="155" t="s">
        <v>602</v>
      </c>
      <c r="B176" s="155" t="s">
        <v>580</v>
      </c>
      <c r="C176" s="155" t="s">
        <v>346</v>
      </c>
      <c r="D176" s="155">
        <v>2</v>
      </c>
      <c r="E176" s="155">
        <f>E175+F169</f>
        <v>57</v>
      </c>
      <c r="G176">
        <f>武器!H23</f>
        <v>22</v>
      </c>
      <c r="H176">
        <f>武器!I23</f>
        <v>4</v>
      </c>
      <c r="I176">
        <f>武器!J23</f>
        <v>3</v>
      </c>
      <c r="J176">
        <f>武器!K23</f>
        <v>0.25</v>
      </c>
      <c r="K176">
        <f>武器!M23</f>
        <v>300</v>
      </c>
    </row>
    <row r="177" ht="16.5" spans="1:11">
      <c r="A177" s="155" t="s">
        <v>603</v>
      </c>
      <c r="B177" s="155" t="s">
        <v>580</v>
      </c>
      <c r="C177" s="155" t="s">
        <v>346</v>
      </c>
      <c r="D177" s="155">
        <v>2</v>
      </c>
      <c r="E177" s="155">
        <f>E176+F169</f>
        <v>58</v>
      </c>
      <c r="G177">
        <f>武器!H23</f>
        <v>22</v>
      </c>
      <c r="H177">
        <f>武器!I23</f>
        <v>4</v>
      </c>
      <c r="I177">
        <f>武器!J23</f>
        <v>3</v>
      </c>
      <c r="J177">
        <f>武器!K23</f>
        <v>0.25</v>
      </c>
      <c r="K177">
        <f>武器!M23</f>
        <v>300</v>
      </c>
    </row>
    <row r="178" ht="16.5" spans="1:11">
      <c r="A178" s="155" t="s">
        <v>604</v>
      </c>
      <c r="B178" s="155" t="s">
        <v>580</v>
      </c>
      <c r="C178" s="155" t="s">
        <v>346</v>
      </c>
      <c r="D178" s="155">
        <v>2</v>
      </c>
      <c r="E178" s="155">
        <f>E177+F169</f>
        <v>59</v>
      </c>
      <c r="G178">
        <f>武器!H23</f>
        <v>22</v>
      </c>
      <c r="H178">
        <f>武器!I23</f>
        <v>4</v>
      </c>
      <c r="I178">
        <f>武器!J23</f>
        <v>3</v>
      </c>
      <c r="J178">
        <f>武器!K23</f>
        <v>0.25</v>
      </c>
      <c r="K178">
        <f>武器!M23</f>
        <v>300</v>
      </c>
    </row>
    <row r="179" ht="16.5" spans="1:11">
      <c r="A179" s="155" t="s">
        <v>605</v>
      </c>
      <c r="B179" s="155" t="s">
        <v>580</v>
      </c>
      <c r="C179" s="155" t="s">
        <v>346</v>
      </c>
      <c r="D179" s="155">
        <v>2</v>
      </c>
      <c r="E179" s="155">
        <f>E178+F169</f>
        <v>60</v>
      </c>
      <c r="G179">
        <f>武器!H23</f>
        <v>22</v>
      </c>
      <c r="H179">
        <f>武器!I23</f>
        <v>4</v>
      </c>
      <c r="I179">
        <f>武器!J23</f>
        <v>3</v>
      </c>
      <c r="J179">
        <f>武器!K23</f>
        <v>0.25</v>
      </c>
      <c r="K179">
        <f>武器!M23</f>
        <v>300</v>
      </c>
    </row>
    <row r="180" ht="16.5" spans="1:11">
      <c r="A180" s="155" t="s">
        <v>606</v>
      </c>
      <c r="B180" s="155" t="s">
        <v>580</v>
      </c>
      <c r="C180" s="155" t="s">
        <v>346</v>
      </c>
      <c r="D180" s="155">
        <v>2</v>
      </c>
      <c r="E180" s="155">
        <f>E179+F169</f>
        <v>61</v>
      </c>
      <c r="G180">
        <f>武器!H23</f>
        <v>22</v>
      </c>
      <c r="H180">
        <f>武器!I23</f>
        <v>4</v>
      </c>
      <c r="I180">
        <f>武器!J23</f>
        <v>3</v>
      </c>
      <c r="J180">
        <f>武器!K23</f>
        <v>0.25</v>
      </c>
      <c r="K180">
        <f>武器!M23</f>
        <v>300</v>
      </c>
    </row>
    <row r="181" ht="16.5" spans="1:11">
      <c r="A181" s="155" t="s">
        <v>607</v>
      </c>
      <c r="B181" s="155" t="s">
        <v>580</v>
      </c>
      <c r="C181" s="155" t="s">
        <v>346</v>
      </c>
      <c r="D181" s="155">
        <v>2</v>
      </c>
      <c r="E181" s="155">
        <f>E180+F169</f>
        <v>62</v>
      </c>
      <c r="G181">
        <f>武器!H23</f>
        <v>22</v>
      </c>
      <c r="H181">
        <f>武器!I23</f>
        <v>4</v>
      </c>
      <c r="I181">
        <f>武器!J23</f>
        <v>3</v>
      </c>
      <c r="J181">
        <f>武器!K23</f>
        <v>0.25</v>
      </c>
      <c r="K181">
        <f>武器!M23</f>
        <v>300</v>
      </c>
    </row>
    <row r="182" ht="16.5" spans="1:11">
      <c r="A182" s="155" t="s">
        <v>608</v>
      </c>
      <c r="B182" s="155" t="s">
        <v>580</v>
      </c>
      <c r="C182" s="155" t="s">
        <v>346</v>
      </c>
      <c r="D182" s="155">
        <v>2</v>
      </c>
      <c r="E182" s="155">
        <f>E181+F169</f>
        <v>63</v>
      </c>
      <c r="G182">
        <f>武器!H23</f>
        <v>22</v>
      </c>
      <c r="H182">
        <f>武器!I23</f>
        <v>4</v>
      </c>
      <c r="I182">
        <f>武器!J23</f>
        <v>3</v>
      </c>
      <c r="J182">
        <f>武器!K23</f>
        <v>0.25</v>
      </c>
      <c r="K182">
        <f>武器!M23</f>
        <v>300</v>
      </c>
    </row>
    <row r="183" ht="16.5" spans="1:11">
      <c r="A183" s="155" t="s">
        <v>609</v>
      </c>
      <c r="B183" s="155" t="s">
        <v>580</v>
      </c>
      <c r="C183" s="155" t="s">
        <v>346</v>
      </c>
      <c r="D183" s="155">
        <v>2</v>
      </c>
      <c r="E183" s="155">
        <f>E182+F169</f>
        <v>64</v>
      </c>
      <c r="G183">
        <f>武器!H23</f>
        <v>22</v>
      </c>
      <c r="H183">
        <f>武器!I23</f>
        <v>4</v>
      </c>
      <c r="I183">
        <f>武器!J23</f>
        <v>3</v>
      </c>
      <c r="J183">
        <f>武器!K23</f>
        <v>0.25</v>
      </c>
      <c r="K183">
        <f>武器!M23</f>
        <v>300</v>
      </c>
    </row>
    <row r="184" ht="16.5" spans="1:11">
      <c r="A184" s="155" t="s">
        <v>610</v>
      </c>
      <c r="B184" s="155" t="s">
        <v>580</v>
      </c>
      <c r="C184" s="155" t="s">
        <v>346</v>
      </c>
      <c r="D184" s="155">
        <v>3</v>
      </c>
      <c r="E184" s="156">
        <f>武器!L24</f>
        <v>70</v>
      </c>
      <c r="F184">
        <f>INT((E199-E184)/15)</f>
        <v>1</v>
      </c>
      <c r="G184">
        <f>武器!H24</f>
        <v>24</v>
      </c>
      <c r="H184">
        <f>武器!I24</f>
        <v>4</v>
      </c>
      <c r="I184">
        <f>武器!J24</f>
        <v>3</v>
      </c>
      <c r="J184">
        <f>武器!K24</f>
        <v>0.25</v>
      </c>
      <c r="K184">
        <f>武器!M24</f>
        <v>300</v>
      </c>
    </row>
    <row r="185" ht="16.5" spans="1:11">
      <c r="A185" s="155" t="s">
        <v>611</v>
      </c>
      <c r="B185" s="155" t="s">
        <v>580</v>
      </c>
      <c r="C185" s="155" t="s">
        <v>346</v>
      </c>
      <c r="D185" s="155">
        <v>3</v>
      </c>
      <c r="E185" s="155">
        <f>E184+F184</f>
        <v>71</v>
      </c>
      <c r="G185">
        <f>武器!H24</f>
        <v>24</v>
      </c>
      <c r="H185">
        <f>武器!I24</f>
        <v>4</v>
      </c>
      <c r="I185">
        <f>武器!J24</f>
        <v>3</v>
      </c>
      <c r="J185">
        <f>武器!K24</f>
        <v>0.25</v>
      </c>
      <c r="K185">
        <f>武器!M24</f>
        <v>300</v>
      </c>
    </row>
    <row r="186" ht="16.5" spans="1:11">
      <c r="A186" s="155" t="s">
        <v>612</v>
      </c>
      <c r="B186" s="155" t="s">
        <v>580</v>
      </c>
      <c r="C186" s="155" t="s">
        <v>346</v>
      </c>
      <c r="D186" s="155">
        <v>3</v>
      </c>
      <c r="E186" s="155">
        <f>E185+F184</f>
        <v>72</v>
      </c>
      <c r="G186">
        <f>武器!H24</f>
        <v>24</v>
      </c>
      <c r="H186">
        <f>武器!I24</f>
        <v>4</v>
      </c>
      <c r="I186">
        <f>武器!J24</f>
        <v>3</v>
      </c>
      <c r="J186">
        <f>武器!K24</f>
        <v>0.25</v>
      </c>
      <c r="K186">
        <f>武器!M24</f>
        <v>300</v>
      </c>
    </row>
    <row r="187" ht="16.5" spans="1:11">
      <c r="A187" s="155" t="s">
        <v>613</v>
      </c>
      <c r="B187" s="155" t="s">
        <v>580</v>
      </c>
      <c r="C187" s="155" t="s">
        <v>346</v>
      </c>
      <c r="D187" s="155">
        <v>3</v>
      </c>
      <c r="E187" s="155">
        <f>E186+F184</f>
        <v>73</v>
      </c>
      <c r="G187">
        <f>武器!H24</f>
        <v>24</v>
      </c>
      <c r="H187">
        <f>武器!I24</f>
        <v>4</v>
      </c>
      <c r="I187">
        <f>武器!J24</f>
        <v>3</v>
      </c>
      <c r="J187">
        <f>武器!K24</f>
        <v>0.25</v>
      </c>
      <c r="K187">
        <f>武器!M24</f>
        <v>300</v>
      </c>
    </row>
    <row r="188" ht="16.5" spans="1:11">
      <c r="A188" s="155" t="s">
        <v>614</v>
      </c>
      <c r="B188" s="155" t="s">
        <v>580</v>
      </c>
      <c r="C188" s="155" t="s">
        <v>346</v>
      </c>
      <c r="D188" s="155">
        <v>3</v>
      </c>
      <c r="E188" s="155">
        <f>E187+F184</f>
        <v>74</v>
      </c>
      <c r="G188">
        <f>武器!H24</f>
        <v>24</v>
      </c>
      <c r="H188">
        <f>武器!I24</f>
        <v>4</v>
      </c>
      <c r="I188">
        <f>武器!J24</f>
        <v>3</v>
      </c>
      <c r="J188">
        <f>武器!K24</f>
        <v>0.25</v>
      </c>
      <c r="K188">
        <f>武器!M24</f>
        <v>300</v>
      </c>
    </row>
    <row r="189" ht="16.5" spans="1:11">
      <c r="A189" s="155" t="s">
        <v>615</v>
      </c>
      <c r="B189" s="155" t="s">
        <v>580</v>
      </c>
      <c r="C189" s="155" t="s">
        <v>346</v>
      </c>
      <c r="D189" s="155">
        <v>3</v>
      </c>
      <c r="E189" s="155">
        <f>E188+F184</f>
        <v>75</v>
      </c>
      <c r="G189">
        <f>武器!H24</f>
        <v>24</v>
      </c>
      <c r="H189">
        <f>武器!I24</f>
        <v>4</v>
      </c>
      <c r="I189">
        <f>武器!J24</f>
        <v>3</v>
      </c>
      <c r="J189">
        <f>武器!K24</f>
        <v>0.25</v>
      </c>
      <c r="K189">
        <f>武器!M24</f>
        <v>300</v>
      </c>
    </row>
    <row r="190" ht="16.5" spans="1:11">
      <c r="A190" s="155" t="s">
        <v>616</v>
      </c>
      <c r="B190" s="155" t="s">
        <v>580</v>
      </c>
      <c r="C190" s="155" t="s">
        <v>346</v>
      </c>
      <c r="D190" s="155">
        <v>3</v>
      </c>
      <c r="E190" s="155">
        <f>E189+F184</f>
        <v>76</v>
      </c>
      <c r="G190">
        <f>武器!H24</f>
        <v>24</v>
      </c>
      <c r="H190">
        <f>武器!I24</f>
        <v>4</v>
      </c>
      <c r="I190">
        <f>武器!J24</f>
        <v>3</v>
      </c>
      <c r="J190">
        <f>武器!K24</f>
        <v>0.25</v>
      </c>
      <c r="K190">
        <f>武器!M24</f>
        <v>300</v>
      </c>
    </row>
    <row r="191" ht="16.5" spans="1:11">
      <c r="A191" s="155" t="s">
        <v>617</v>
      </c>
      <c r="B191" s="155" t="s">
        <v>580</v>
      </c>
      <c r="C191" s="155" t="s">
        <v>346</v>
      </c>
      <c r="D191" s="155">
        <v>3</v>
      </c>
      <c r="E191" s="155">
        <f>E190+F184</f>
        <v>77</v>
      </c>
      <c r="G191">
        <f>武器!H24</f>
        <v>24</v>
      </c>
      <c r="H191">
        <f>武器!I24</f>
        <v>4</v>
      </c>
      <c r="I191">
        <f>武器!J24</f>
        <v>3</v>
      </c>
      <c r="J191">
        <f>武器!K24</f>
        <v>0.25</v>
      </c>
      <c r="K191">
        <f>武器!M24</f>
        <v>300</v>
      </c>
    </row>
    <row r="192" ht="16.5" spans="1:11">
      <c r="A192" s="155" t="s">
        <v>618</v>
      </c>
      <c r="B192" s="155" t="s">
        <v>580</v>
      </c>
      <c r="C192" s="155" t="s">
        <v>346</v>
      </c>
      <c r="D192" s="155">
        <v>3</v>
      </c>
      <c r="E192" s="155">
        <f>E191+F184</f>
        <v>78</v>
      </c>
      <c r="G192">
        <f>武器!H24</f>
        <v>24</v>
      </c>
      <c r="H192">
        <f>武器!I24</f>
        <v>4</v>
      </c>
      <c r="I192">
        <f>武器!J24</f>
        <v>3</v>
      </c>
      <c r="J192">
        <f>武器!K24</f>
        <v>0.25</v>
      </c>
      <c r="K192">
        <f>武器!M24</f>
        <v>300</v>
      </c>
    </row>
    <row r="193" ht="16.5" spans="1:11">
      <c r="A193" s="155" t="s">
        <v>619</v>
      </c>
      <c r="B193" s="155" t="s">
        <v>580</v>
      </c>
      <c r="C193" s="155" t="s">
        <v>346</v>
      </c>
      <c r="D193" s="155">
        <v>3</v>
      </c>
      <c r="E193" s="155">
        <f>E192+F184</f>
        <v>79</v>
      </c>
      <c r="G193">
        <f>武器!H24</f>
        <v>24</v>
      </c>
      <c r="H193">
        <f>武器!I24</f>
        <v>4</v>
      </c>
      <c r="I193">
        <f>武器!J24</f>
        <v>3</v>
      </c>
      <c r="J193">
        <f>武器!K24</f>
        <v>0.25</v>
      </c>
      <c r="K193">
        <f>武器!M24</f>
        <v>300</v>
      </c>
    </row>
    <row r="194" ht="16.5" spans="1:11">
      <c r="A194" s="155" t="s">
        <v>620</v>
      </c>
      <c r="B194" s="155" t="s">
        <v>580</v>
      </c>
      <c r="C194" s="155" t="s">
        <v>346</v>
      </c>
      <c r="D194" s="155">
        <v>3</v>
      </c>
      <c r="E194" s="155">
        <f>E193+F184</f>
        <v>80</v>
      </c>
      <c r="G194">
        <f>武器!H24</f>
        <v>24</v>
      </c>
      <c r="H194">
        <f>武器!I24</f>
        <v>4</v>
      </c>
      <c r="I194">
        <f>武器!J24</f>
        <v>3</v>
      </c>
      <c r="J194">
        <f>武器!K24</f>
        <v>0.25</v>
      </c>
      <c r="K194">
        <f>武器!M24</f>
        <v>300</v>
      </c>
    </row>
    <row r="195" ht="16.5" spans="1:11">
      <c r="A195" s="155" t="s">
        <v>621</v>
      </c>
      <c r="B195" s="155" t="s">
        <v>580</v>
      </c>
      <c r="C195" s="155" t="s">
        <v>346</v>
      </c>
      <c r="D195" s="155">
        <v>3</v>
      </c>
      <c r="E195" s="155">
        <f>E194+F184</f>
        <v>81</v>
      </c>
      <c r="G195">
        <f>武器!H24</f>
        <v>24</v>
      </c>
      <c r="H195">
        <f>武器!I24</f>
        <v>4</v>
      </c>
      <c r="I195">
        <f>武器!J24</f>
        <v>3</v>
      </c>
      <c r="J195">
        <f>武器!K24</f>
        <v>0.25</v>
      </c>
      <c r="K195">
        <f>武器!M24</f>
        <v>300</v>
      </c>
    </row>
    <row r="196" ht="16.5" spans="1:11">
      <c r="A196" s="155" t="s">
        <v>622</v>
      </c>
      <c r="B196" s="155" t="s">
        <v>580</v>
      </c>
      <c r="C196" s="155" t="s">
        <v>346</v>
      </c>
      <c r="D196" s="155">
        <v>3</v>
      </c>
      <c r="E196" s="155">
        <f>E195+F184</f>
        <v>82</v>
      </c>
      <c r="G196">
        <f>武器!H24</f>
        <v>24</v>
      </c>
      <c r="H196">
        <f>武器!I24</f>
        <v>4</v>
      </c>
      <c r="I196">
        <f>武器!J24</f>
        <v>3</v>
      </c>
      <c r="J196">
        <f>武器!K24</f>
        <v>0.25</v>
      </c>
      <c r="K196">
        <f>武器!M24</f>
        <v>300</v>
      </c>
    </row>
    <row r="197" ht="16.5" spans="1:11">
      <c r="A197" s="155" t="s">
        <v>623</v>
      </c>
      <c r="B197" s="155" t="s">
        <v>580</v>
      </c>
      <c r="C197" s="155" t="s">
        <v>346</v>
      </c>
      <c r="D197" s="155">
        <v>3</v>
      </c>
      <c r="E197" s="155">
        <f>E196+F184</f>
        <v>83</v>
      </c>
      <c r="G197">
        <f>武器!H24</f>
        <v>24</v>
      </c>
      <c r="H197">
        <f>武器!I24</f>
        <v>4</v>
      </c>
      <c r="I197">
        <f>武器!J24</f>
        <v>3</v>
      </c>
      <c r="J197">
        <f>武器!K24</f>
        <v>0.25</v>
      </c>
      <c r="K197">
        <f>武器!M24</f>
        <v>300</v>
      </c>
    </row>
    <row r="198" ht="16.5" spans="1:11">
      <c r="A198" s="155" t="s">
        <v>624</v>
      </c>
      <c r="B198" s="155" t="s">
        <v>580</v>
      </c>
      <c r="C198" s="155" t="s">
        <v>346</v>
      </c>
      <c r="D198" s="155">
        <v>3</v>
      </c>
      <c r="E198" s="155">
        <f>E197+F184</f>
        <v>84</v>
      </c>
      <c r="G198">
        <f>武器!H24</f>
        <v>24</v>
      </c>
      <c r="H198">
        <f>武器!I24</f>
        <v>4</v>
      </c>
      <c r="I198">
        <f>武器!J24</f>
        <v>3</v>
      </c>
      <c r="J198">
        <f>武器!K24</f>
        <v>0.25</v>
      </c>
      <c r="K198">
        <f>武器!M24</f>
        <v>300</v>
      </c>
    </row>
    <row r="199" ht="16.5" spans="1:11">
      <c r="A199" s="155" t="s">
        <v>625</v>
      </c>
      <c r="B199" s="155" t="s">
        <v>580</v>
      </c>
      <c r="C199" s="155" t="s">
        <v>346</v>
      </c>
      <c r="D199" s="155">
        <v>4</v>
      </c>
      <c r="E199" s="155">
        <f>武器!L25</f>
        <v>89</v>
      </c>
      <c r="F199">
        <f>INT((E214-E199)/15)</f>
        <v>1</v>
      </c>
      <c r="G199">
        <f>武器!H25</f>
        <v>27</v>
      </c>
      <c r="H199">
        <f>武器!I25</f>
        <v>4</v>
      </c>
      <c r="I199">
        <f>武器!J25</f>
        <v>3</v>
      </c>
      <c r="J199">
        <f>武器!K25</f>
        <v>0.25</v>
      </c>
      <c r="K199">
        <f>武器!M25</f>
        <v>300</v>
      </c>
    </row>
    <row r="200" ht="16.5" spans="1:11">
      <c r="A200" s="155" t="s">
        <v>626</v>
      </c>
      <c r="B200" s="155" t="s">
        <v>580</v>
      </c>
      <c r="C200" s="155" t="s">
        <v>346</v>
      </c>
      <c r="D200" s="155">
        <v>4</v>
      </c>
      <c r="E200" s="155">
        <f>E199+F199</f>
        <v>90</v>
      </c>
      <c r="G200">
        <f>武器!H25</f>
        <v>27</v>
      </c>
      <c r="H200">
        <f>武器!I25</f>
        <v>4</v>
      </c>
      <c r="I200">
        <f>武器!J25</f>
        <v>3</v>
      </c>
      <c r="J200">
        <f>武器!K25</f>
        <v>0.25</v>
      </c>
      <c r="K200">
        <f>武器!M25</f>
        <v>300</v>
      </c>
    </row>
    <row r="201" ht="16.5" spans="1:11">
      <c r="A201" s="155" t="s">
        <v>627</v>
      </c>
      <c r="B201" s="155" t="s">
        <v>580</v>
      </c>
      <c r="C201" s="155" t="s">
        <v>346</v>
      </c>
      <c r="D201" s="155">
        <v>4</v>
      </c>
      <c r="E201" s="155">
        <f>E200+F199</f>
        <v>91</v>
      </c>
      <c r="G201">
        <f>武器!H25</f>
        <v>27</v>
      </c>
      <c r="H201">
        <f>武器!I25</f>
        <v>4</v>
      </c>
      <c r="I201">
        <f>武器!J25</f>
        <v>3</v>
      </c>
      <c r="J201">
        <f>武器!K25</f>
        <v>0.25</v>
      </c>
      <c r="K201">
        <f>武器!M25</f>
        <v>300</v>
      </c>
    </row>
    <row r="202" ht="16.5" spans="1:11">
      <c r="A202" s="155" t="s">
        <v>628</v>
      </c>
      <c r="B202" s="155" t="s">
        <v>580</v>
      </c>
      <c r="C202" s="155" t="s">
        <v>346</v>
      </c>
      <c r="D202" s="155">
        <v>4</v>
      </c>
      <c r="E202" s="155">
        <f>E201+F199</f>
        <v>92</v>
      </c>
      <c r="G202">
        <f>武器!H25</f>
        <v>27</v>
      </c>
      <c r="H202">
        <f>武器!I25</f>
        <v>4</v>
      </c>
      <c r="I202">
        <f>武器!J25</f>
        <v>3</v>
      </c>
      <c r="J202">
        <f>武器!K25</f>
        <v>0.25</v>
      </c>
      <c r="K202">
        <f>武器!M25</f>
        <v>300</v>
      </c>
    </row>
    <row r="203" ht="16.5" spans="1:11">
      <c r="A203" s="155" t="s">
        <v>629</v>
      </c>
      <c r="B203" s="155" t="s">
        <v>580</v>
      </c>
      <c r="C203" s="155" t="s">
        <v>346</v>
      </c>
      <c r="D203" s="155">
        <v>4</v>
      </c>
      <c r="E203" s="155">
        <f>E202+F199</f>
        <v>93</v>
      </c>
      <c r="G203">
        <f>武器!H25</f>
        <v>27</v>
      </c>
      <c r="H203">
        <f>武器!I25</f>
        <v>4</v>
      </c>
      <c r="I203">
        <f>武器!J25</f>
        <v>3</v>
      </c>
      <c r="J203">
        <f>武器!K25</f>
        <v>0.25</v>
      </c>
      <c r="K203">
        <f>武器!M25</f>
        <v>300</v>
      </c>
    </row>
    <row r="204" ht="16.5" spans="1:11">
      <c r="A204" s="155" t="s">
        <v>630</v>
      </c>
      <c r="B204" s="155" t="s">
        <v>580</v>
      </c>
      <c r="C204" s="155" t="s">
        <v>346</v>
      </c>
      <c r="D204" s="155">
        <v>4</v>
      </c>
      <c r="E204" s="155">
        <f>E203+F199</f>
        <v>94</v>
      </c>
      <c r="G204">
        <f>武器!H25</f>
        <v>27</v>
      </c>
      <c r="H204">
        <f>武器!I25</f>
        <v>4</v>
      </c>
      <c r="I204">
        <f>武器!J25</f>
        <v>3</v>
      </c>
      <c r="J204">
        <f>武器!K25</f>
        <v>0.25</v>
      </c>
      <c r="K204">
        <f>武器!M25</f>
        <v>300</v>
      </c>
    </row>
    <row r="205" ht="16.5" spans="1:11">
      <c r="A205" s="155" t="s">
        <v>631</v>
      </c>
      <c r="B205" s="155" t="s">
        <v>580</v>
      </c>
      <c r="C205" s="155" t="s">
        <v>346</v>
      </c>
      <c r="D205" s="155">
        <v>4</v>
      </c>
      <c r="E205" s="155">
        <f>E204+F199</f>
        <v>95</v>
      </c>
      <c r="G205">
        <f>武器!H25</f>
        <v>27</v>
      </c>
      <c r="H205">
        <f>武器!I25</f>
        <v>4</v>
      </c>
      <c r="I205">
        <f>武器!J25</f>
        <v>3</v>
      </c>
      <c r="J205">
        <f>武器!K25</f>
        <v>0.25</v>
      </c>
      <c r="K205">
        <f>武器!M25</f>
        <v>300</v>
      </c>
    </row>
    <row r="206" ht="16.5" spans="1:11">
      <c r="A206" s="155" t="s">
        <v>632</v>
      </c>
      <c r="B206" s="155" t="s">
        <v>580</v>
      </c>
      <c r="C206" s="155" t="s">
        <v>346</v>
      </c>
      <c r="D206" s="155">
        <v>4</v>
      </c>
      <c r="E206" s="155">
        <f>E205+F199</f>
        <v>96</v>
      </c>
      <c r="G206">
        <f>武器!H25</f>
        <v>27</v>
      </c>
      <c r="H206">
        <f>武器!I25</f>
        <v>4</v>
      </c>
      <c r="I206">
        <f>武器!J25</f>
        <v>3</v>
      </c>
      <c r="J206">
        <f>武器!K25</f>
        <v>0.25</v>
      </c>
      <c r="K206">
        <f>武器!M25</f>
        <v>300</v>
      </c>
    </row>
    <row r="207" ht="16.5" spans="1:11">
      <c r="A207" s="155" t="s">
        <v>633</v>
      </c>
      <c r="B207" s="155" t="s">
        <v>580</v>
      </c>
      <c r="C207" s="155" t="s">
        <v>346</v>
      </c>
      <c r="D207" s="155">
        <v>4</v>
      </c>
      <c r="E207" s="155">
        <f>E206+F199</f>
        <v>97</v>
      </c>
      <c r="G207">
        <f>武器!H25</f>
        <v>27</v>
      </c>
      <c r="H207">
        <f>武器!I25</f>
        <v>4</v>
      </c>
      <c r="I207">
        <f>武器!J25</f>
        <v>3</v>
      </c>
      <c r="J207">
        <f>武器!K25</f>
        <v>0.25</v>
      </c>
      <c r="K207">
        <f>武器!M25</f>
        <v>300</v>
      </c>
    </row>
    <row r="208" ht="16.5" spans="1:11">
      <c r="A208" s="155" t="s">
        <v>634</v>
      </c>
      <c r="B208" s="155" t="s">
        <v>580</v>
      </c>
      <c r="C208" s="155" t="s">
        <v>346</v>
      </c>
      <c r="D208" s="155">
        <v>4</v>
      </c>
      <c r="E208" s="155">
        <f>E207+F199</f>
        <v>98</v>
      </c>
      <c r="G208">
        <f>武器!H25</f>
        <v>27</v>
      </c>
      <c r="H208">
        <f>武器!I25</f>
        <v>4</v>
      </c>
      <c r="I208">
        <f>武器!J25</f>
        <v>3</v>
      </c>
      <c r="J208">
        <f>武器!K25</f>
        <v>0.25</v>
      </c>
      <c r="K208">
        <f>武器!M25</f>
        <v>300</v>
      </c>
    </row>
    <row r="209" ht="16.5" spans="1:11">
      <c r="A209" s="155" t="s">
        <v>635</v>
      </c>
      <c r="B209" s="155" t="s">
        <v>580</v>
      </c>
      <c r="C209" s="155" t="s">
        <v>346</v>
      </c>
      <c r="D209" s="155">
        <v>4</v>
      </c>
      <c r="E209" s="155">
        <f>E208+F199</f>
        <v>99</v>
      </c>
      <c r="G209">
        <f>武器!H25</f>
        <v>27</v>
      </c>
      <c r="H209">
        <f>武器!I25</f>
        <v>4</v>
      </c>
      <c r="I209">
        <f>武器!J25</f>
        <v>3</v>
      </c>
      <c r="J209">
        <f>武器!K25</f>
        <v>0.25</v>
      </c>
      <c r="K209">
        <f>武器!M25</f>
        <v>300</v>
      </c>
    </row>
    <row r="210" ht="16.5" spans="1:11">
      <c r="A210" s="155" t="s">
        <v>636</v>
      </c>
      <c r="B210" s="155" t="s">
        <v>580</v>
      </c>
      <c r="C210" s="155" t="s">
        <v>346</v>
      </c>
      <c r="D210" s="155">
        <v>4</v>
      </c>
      <c r="E210" s="155">
        <f>E209+F199</f>
        <v>100</v>
      </c>
      <c r="G210">
        <f>武器!H25</f>
        <v>27</v>
      </c>
      <c r="H210">
        <f>武器!I25</f>
        <v>4</v>
      </c>
      <c r="I210">
        <f>武器!J25</f>
        <v>3</v>
      </c>
      <c r="J210">
        <f>武器!K25</f>
        <v>0.25</v>
      </c>
      <c r="K210">
        <f>武器!M25</f>
        <v>300</v>
      </c>
    </row>
    <row r="211" ht="16.5" spans="1:11">
      <c r="A211" s="155" t="s">
        <v>637</v>
      </c>
      <c r="B211" s="155" t="s">
        <v>580</v>
      </c>
      <c r="C211" s="155" t="s">
        <v>346</v>
      </c>
      <c r="D211" s="155">
        <v>4</v>
      </c>
      <c r="E211" s="155">
        <f>E210+F199</f>
        <v>101</v>
      </c>
      <c r="G211">
        <f>武器!H25</f>
        <v>27</v>
      </c>
      <c r="H211">
        <f>武器!I25</f>
        <v>4</v>
      </c>
      <c r="I211">
        <f>武器!J25</f>
        <v>3</v>
      </c>
      <c r="J211">
        <f>武器!K25</f>
        <v>0.25</v>
      </c>
      <c r="K211">
        <f>武器!M25</f>
        <v>300</v>
      </c>
    </row>
    <row r="212" ht="16.5" spans="1:11">
      <c r="A212" s="155" t="s">
        <v>638</v>
      </c>
      <c r="B212" s="155" t="s">
        <v>580</v>
      </c>
      <c r="C212" s="155" t="s">
        <v>346</v>
      </c>
      <c r="D212" s="155">
        <v>4</v>
      </c>
      <c r="E212" s="155">
        <f>E211+F199</f>
        <v>102</v>
      </c>
      <c r="G212">
        <f>武器!H25</f>
        <v>27</v>
      </c>
      <c r="H212">
        <f>武器!I25</f>
        <v>4</v>
      </c>
      <c r="I212">
        <f>武器!J25</f>
        <v>3</v>
      </c>
      <c r="J212">
        <f>武器!K25</f>
        <v>0.25</v>
      </c>
      <c r="K212">
        <f>武器!M25</f>
        <v>300</v>
      </c>
    </row>
    <row r="213" ht="16.5" spans="1:11">
      <c r="A213" s="155" t="s">
        <v>639</v>
      </c>
      <c r="B213" s="155" t="s">
        <v>580</v>
      </c>
      <c r="C213" s="155" t="s">
        <v>346</v>
      </c>
      <c r="D213" s="155">
        <v>4</v>
      </c>
      <c r="E213" s="155">
        <f>E212+F199</f>
        <v>103</v>
      </c>
      <c r="G213">
        <f>武器!H25</f>
        <v>27</v>
      </c>
      <c r="H213">
        <f>武器!I25</f>
        <v>4</v>
      </c>
      <c r="I213">
        <f>武器!J25</f>
        <v>3</v>
      </c>
      <c r="J213">
        <f>武器!K25</f>
        <v>0.25</v>
      </c>
      <c r="K213">
        <f>武器!M25</f>
        <v>300</v>
      </c>
    </row>
    <row r="214" ht="16.5" spans="1:11">
      <c r="A214" s="155" t="s">
        <v>640</v>
      </c>
      <c r="B214" s="155" t="s">
        <v>580</v>
      </c>
      <c r="C214" s="155" t="s">
        <v>346</v>
      </c>
      <c r="D214" s="155">
        <v>5</v>
      </c>
      <c r="E214" s="156">
        <f>武器!L26</f>
        <v>109</v>
      </c>
      <c r="F214">
        <f>F199</f>
        <v>1</v>
      </c>
      <c r="G214">
        <f>武器!H26</f>
        <v>30</v>
      </c>
      <c r="H214">
        <f>武器!I26</f>
        <v>5</v>
      </c>
      <c r="I214">
        <f>武器!J26</f>
        <v>3</v>
      </c>
      <c r="J214">
        <f>武器!K26</f>
        <v>0.25</v>
      </c>
      <c r="K214">
        <f>武器!M26</f>
        <v>300</v>
      </c>
    </row>
    <row r="215" ht="16.5" spans="1:11">
      <c r="A215" s="155" t="s">
        <v>641</v>
      </c>
      <c r="B215" s="155" t="s">
        <v>580</v>
      </c>
      <c r="C215" s="155" t="s">
        <v>346</v>
      </c>
      <c r="D215" s="155">
        <v>5</v>
      </c>
      <c r="E215" s="155">
        <f>E214+F214</f>
        <v>110</v>
      </c>
      <c r="G215">
        <f>武器!H26</f>
        <v>30</v>
      </c>
      <c r="H215">
        <f>武器!I26</f>
        <v>5</v>
      </c>
      <c r="I215">
        <f>武器!J26</f>
        <v>3</v>
      </c>
      <c r="J215">
        <f>武器!K26</f>
        <v>0.25</v>
      </c>
      <c r="K215">
        <f>武器!M26</f>
        <v>300</v>
      </c>
    </row>
    <row r="216" ht="16.5" spans="1:11">
      <c r="A216" s="155" t="s">
        <v>642</v>
      </c>
      <c r="B216" s="155" t="s">
        <v>580</v>
      </c>
      <c r="C216" s="155" t="s">
        <v>346</v>
      </c>
      <c r="D216" s="155">
        <v>5</v>
      </c>
      <c r="E216" s="155">
        <f>E215+F214</f>
        <v>111</v>
      </c>
      <c r="G216">
        <f>武器!H26</f>
        <v>30</v>
      </c>
      <c r="H216">
        <f>武器!I26</f>
        <v>5</v>
      </c>
      <c r="I216">
        <f>武器!J26</f>
        <v>3</v>
      </c>
      <c r="J216">
        <f>武器!K26</f>
        <v>0.25</v>
      </c>
      <c r="K216">
        <f>武器!M26</f>
        <v>300</v>
      </c>
    </row>
    <row r="217" ht="16.5" spans="1:11">
      <c r="A217" s="155" t="s">
        <v>643</v>
      </c>
      <c r="B217" s="155" t="s">
        <v>580</v>
      </c>
      <c r="C217" s="155" t="s">
        <v>346</v>
      </c>
      <c r="D217" s="155">
        <v>5</v>
      </c>
      <c r="E217" s="155">
        <f>E216+F214</f>
        <v>112</v>
      </c>
      <c r="G217">
        <f>武器!H26</f>
        <v>30</v>
      </c>
      <c r="H217">
        <f>武器!I26</f>
        <v>5</v>
      </c>
      <c r="I217">
        <f>武器!J26</f>
        <v>3</v>
      </c>
      <c r="J217">
        <f>武器!K26</f>
        <v>0.25</v>
      </c>
      <c r="K217">
        <f>武器!M26</f>
        <v>300</v>
      </c>
    </row>
    <row r="218" ht="16.5" spans="1:11">
      <c r="A218" s="155" t="s">
        <v>644</v>
      </c>
      <c r="B218" s="155" t="s">
        <v>580</v>
      </c>
      <c r="C218" s="155" t="s">
        <v>346</v>
      </c>
      <c r="D218" s="155">
        <v>5</v>
      </c>
      <c r="E218" s="155">
        <f>E217+F214</f>
        <v>113</v>
      </c>
      <c r="G218">
        <f>武器!H26</f>
        <v>30</v>
      </c>
      <c r="H218">
        <f>武器!I26</f>
        <v>5</v>
      </c>
      <c r="I218">
        <f>武器!J26</f>
        <v>3</v>
      </c>
      <c r="J218">
        <f>武器!K26</f>
        <v>0.25</v>
      </c>
      <c r="K218">
        <f>武器!M26</f>
        <v>300</v>
      </c>
    </row>
    <row r="219" ht="16.5" spans="1:11">
      <c r="A219" s="155" t="s">
        <v>645</v>
      </c>
      <c r="B219" s="155" t="s">
        <v>580</v>
      </c>
      <c r="C219" s="155" t="s">
        <v>346</v>
      </c>
      <c r="D219" s="155">
        <v>5</v>
      </c>
      <c r="E219" s="155">
        <f>E218+F214</f>
        <v>114</v>
      </c>
      <c r="G219">
        <f>武器!H26</f>
        <v>30</v>
      </c>
      <c r="H219">
        <f>武器!I26</f>
        <v>5</v>
      </c>
      <c r="I219">
        <f>武器!J26</f>
        <v>3</v>
      </c>
      <c r="J219">
        <f>武器!K26</f>
        <v>0.25</v>
      </c>
      <c r="K219">
        <f>武器!M26</f>
        <v>300</v>
      </c>
    </row>
    <row r="220" ht="16.5" spans="1:11">
      <c r="A220" s="155" t="s">
        <v>646</v>
      </c>
      <c r="B220" s="155" t="s">
        <v>580</v>
      </c>
      <c r="C220" s="155" t="s">
        <v>346</v>
      </c>
      <c r="D220" s="155">
        <v>5</v>
      </c>
      <c r="E220" s="155">
        <f>E219+F214</f>
        <v>115</v>
      </c>
      <c r="G220">
        <f>武器!H26</f>
        <v>30</v>
      </c>
      <c r="H220">
        <f>武器!I26</f>
        <v>5</v>
      </c>
      <c r="I220">
        <f>武器!J26</f>
        <v>3</v>
      </c>
      <c r="J220">
        <f>武器!K26</f>
        <v>0.25</v>
      </c>
      <c r="K220">
        <f>武器!M26</f>
        <v>300</v>
      </c>
    </row>
    <row r="221" ht="16.5" spans="1:11">
      <c r="A221" s="155" t="s">
        <v>647</v>
      </c>
      <c r="B221" s="155" t="s">
        <v>580</v>
      </c>
      <c r="C221" s="155" t="s">
        <v>346</v>
      </c>
      <c r="D221" s="155">
        <v>5</v>
      </c>
      <c r="E221" s="155">
        <f>E220+F214</f>
        <v>116</v>
      </c>
      <c r="G221">
        <f>武器!H26</f>
        <v>30</v>
      </c>
      <c r="H221">
        <f>武器!I26</f>
        <v>5</v>
      </c>
      <c r="I221">
        <f>武器!J26</f>
        <v>3</v>
      </c>
      <c r="J221">
        <f>武器!K26</f>
        <v>0.25</v>
      </c>
      <c r="K221">
        <f>武器!M26</f>
        <v>300</v>
      </c>
    </row>
    <row r="222" ht="16.5" spans="1:11">
      <c r="A222" s="155" t="s">
        <v>648</v>
      </c>
      <c r="B222" s="155" t="s">
        <v>580</v>
      </c>
      <c r="C222" s="155" t="s">
        <v>346</v>
      </c>
      <c r="D222" s="155">
        <v>5</v>
      </c>
      <c r="E222" s="155">
        <f>E221+F214</f>
        <v>117</v>
      </c>
      <c r="G222">
        <f>武器!H26</f>
        <v>30</v>
      </c>
      <c r="H222">
        <f>武器!I26</f>
        <v>5</v>
      </c>
      <c r="I222">
        <f>武器!J26</f>
        <v>3</v>
      </c>
      <c r="J222">
        <f>武器!K26</f>
        <v>0.25</v>
      </c>
      <c r="K222">
        <f>武器!M26</f>
        <v>300</v>
      </c>
    </row>
    <row r="223" ht="16.5" spans="1:11">
      <c r="A223" s="155" t="s">
        <v>649</v>
      </c>
      <c r="B223" s="155" t="s">
        <v>580</v>
      </c>
      <c r="C223" s="155" t="s">
        <v>346</v>
      </c>
      <c r="D223" s="155">
        <v>5</v>
      </c>
      <c r="E223" s="155">
        <f>E222+F214</f>
        <v>118</v>
      </c>
      <c r="G223">
        <f>武器!H26</f>
        <v>30</v>
      </c>
      <c r="H223">
        <f>武器!I26</f>
        <v>5</v>
      </c>
      <c r="I223">
        <f>武器!J26</f>
        <v>3</v>
      </c>
      <c r="J223">
        <f>武器!K26</f>
        <v>0.25</v>
      </c>
      <c r="K223">
        <f>武器!M26</f>
        <v>300</v>
      </c>
    </row>
    <row r="224" ht="16.5" spans="1:11">
      <c r="A224" s="155" t="s">
        <v>650</v>
      </c>
      <c r="B224" s="155" t="s">
        <v>580</v>
      </c>
      <c r="C224" s="155" t="s">
        <v>346</v>
      </c>
      <c r="D224" s="155">
        <v>5</v>
      </c>
      <c r="E224" s="155">
        <f>E223+F214</f>
        <v>119</v>
      </c>
      <c r="G224">
        <f>武器!H26</f>
        <v>30</v>
      </c>
      <c r="H224">
        <f>武器!I26</f>
        <v>5</v>
      </c>
      <c r="I224">
        <f>武器!J26</f>
        <v>3</v>
      </c>
      <c r="J224">
        <f>武器!K26</f>
        <v>0.25</v>
      </c>
      <c r="K224">
        <f>武器!M26</f>
        <v>300</v>
      </c>
    </row>
    <row r="225" ht="16.5" spans="1:11">
      <c r="A225" s="155" t="s">
        <v>651</v>
      </c>
      <c r="B225" s="155" t="s">
        <v>580</v>
      </c>
      <c r="C225" s="155" t="s">
        <v>346</v>
      </c>
      <c r="D225" s="155">
        <v>5</v>
      </c>
      <c r="E225" s="155">
        <f>E224+F214</f>
        <v>120</v>
      </c>
      <c r="G225">
        <f>武器!H26</f>
        <v>30</v>
      </c>
      <c r="H225">
        <f>武器!I26</f>
        <v>5</v>
      </c>
      <c r="I225">
        <f>武器!J26</f>
        <v>3</v>
      </c>
      <c r="J225">
        <f>武器!K26</f>
        <v>0.25</v>
      </c>
      <c r="K225">
        <f>武器!M26</f>
        <v>300</v>
      </c>
    </row>
    <row r="226" ht="16.5" spans="1:11">
      <c r="A226" s="155" t="s">
        <v>652</v>
      </c>
      <c r="B226" s="155" t="s">
        <v>580</v>
      </c>
      <c r="C226" s="155" t="s">
        <v>346</v>
      </c>
      <c r="D226" s="155">
        <v>5</v>
      </c>
      <c r="E226" s="155">
        <f>E225+F214</f>
        <v>121</v>
      </c>
      <c r="G226">
        <f>武器!H26</f>
        <v>30</v>
      </c>
      <c r="H226">
        <f>武器!I26</f>
        <v>5</v>
      </c>
      <c r="I226">
        <f>武器!J26</f>
        <v>3</v>
      </c>
      <c r="J226">
        <f>武器!K26</f>
        <v>0.25</v>
      </c>
      <c r="K226">
        <f>武器!M26</f>
        <v>300</v>
      </c>
    </row>
    <row r="227" ht="16.5" spans="1:11">
      <c r="A227" s="155" t="s">
        <v>653</v>
      </c>
      <c r="B227" s="155" t="s">
        <v>580</v>
      </c>
      <c r="C227" s="155" t="s">
        <v>346</v>
      </c>
      <c r="D227" s="155">
        <v>5</v>
      </c>
      <c r="E227" s="155">
        <f>E226+F214</f>
        <v>122</v>
      </c>
      <c r="G227">
        <f>武器!H26</f>
        <v>30</v>
      </c>
      <c r="H227">
        <f>武器!I26</f>
        <v>5</v>
      </c>
      <c r="I227">
        <f>武器!J26</f>
        <v>3</v>
      </c>
      <c r="J227">
        <f>武器!K26</f>
        <v>0.25</v>
      </c>
      <c r="K227">
        <f>武器!M26</f>
        <v>300</v>
      </c>
    </row>
    <row r="228" ht="16.5" spans="1:11">
      <c r="A228" s="155" t="s">
        <v>654</v>
      </c>
      <c r="B228" s="155" t="s">
        <v>580</v>
      </c>
      <c r="C228" s="155" t="s">
        <v>346</v>
      </c>
      <c r="D228" s="155">
        <v>5</v>
      </c>
      <c r="E228" s="155">
        <f>E227+F214</f>
        <v>123</v>
      </c>
      <c r="G228">
        <f>武器!H26</f>
        <v>30</v>
      </c>
      <c r="H228">
        <f>武器!I26</f>
        <v>5</v>
      </c>
      <c r="I228">
        <f>武器!J26</f>
        <v>3</v>
      </c>
      <c r="J228">
        <f>武器!K26</f>
        <v>0.25</v>
      </c>
      <c r="K228">
        <f>武器!M26</f>
        <v>300</v>
      </c>
    </row>
    <row r="229" ht="16.5" spans="1:11">
      <c r="A229" s="123" t="s">
        <v>655</v>
      </c>
      <c r="B229" s="123" t="s">
        <v>656</v>
      </c>
      <c r="C229" s="123" t="s">
        <v>367</v>
      </c>
      <c r="D229" s="123">
        <v>1</v>
      </c>
      <c r="E229" s="157">
        <f>武器!L40</f>
        <v>115</v>
      </c>
      <c r="F229">
        <f>INT((E244-E229)/15)</f>
        <v>5</v>
      </c>
      <c r="G229">
        <f>武器!H40</f>
        <v>8</v>
      </c>
      <c r="H229">
        <f>武器!I40</f>
        <v>5</v>
      </c>
      <c r="I229">
        <f>武器!J40</f>
        <v>0</v>
      </c>
      <c r="J229">
        <f>武器!K40</f>
        <v>0</v>
      </c>
      <c r="K229">
        <f>武器!M40</f>
        <v>1000</v>
      </c>
    </row>
    <row r="230" ht="16.5" spans="1:11">
      <c r="A230" s="123" t="s">
        <v>657</v>
      </c>
      <c r="B230" s="123" t="s">
        <v>656</v>
      </c>
      <c r="C230" s="123" t="s">
        <v>367</v>
      </c>
      <c r="D230" s="123">
        <v>1</v>
      </c>
      <c r="E230" s="155">
        <f>E229+F229</f>
        <v>120</v>
      </c>
      <c r="G230">
        <f>武器!H40</f>
        <v>8</v>
      </c>
      <c r="H230">
        <f>武器!I40</f>
        <v>5</v>
      </c>
      <c r="I230">
        <f>武器!J40</f>
        <v>0</v>
      </c>
      <c r="J230">
        <f>武器!K40</f>
        <v>0</v>
      </c>
      <c r="K230">
        <f>武器!M40</f>
        <v>1000</v>
      </c>
    </row>
    <row r="231" ht="16.5" spans="1:11">
      <c r="A231" s="123" t="s">
        <v>658</v>
      </c>
      <c r="B231" s="123" t="s">
        <v>656</v>
      </c>
      <c r="C231" s="123" t="s">
        <v>367</v>
      </c>
      <c r="D231" s="123">
        <v>1</v>
      </c>
      <c r="E231" s="155">
        <f>E230+F229</f>
        <v>125</v>
      </c>
      <c r="G231">
        <f>武器!H40</f>
        <v>8</v>
      </c>
      <c r="H231">
        <f>武器!I40</f>
        <v>5</v>
      </c>
      <c r="I231">
        <f>武器!J40</f>
        <v>0</v>
      </c>
      <c r="J231">
        <f>武器!K40</f>
        <v>0</v>
      </c>
      <c r="K231">
        <f>武器!M40</f>
        <v>1000</v>
      </c>
    </row>
    <row r="232" ht="16.5" spans="1:11">
      <c r="A232" s="123" t="s">
        <v>659</v>
      </c>
      <c r="B232" s="123" t="s">
        <v>656</v>
      </c>
      <c r="C232" s="123" t="s">
        <v>367</v>
      </c>
      <c r="D232" s="123">
        <v>1</v>
      </c>
      <c r="E232" s="155">
        <f>E231+F229</f>
        <v>130</v>
      </c>
      <c r="G232">
        <f>武器!H40</f>
        <v>8</v>
      </c>
      <c r="H232">
        <f>武器!I40</f>
        <v>5</v>
      </c>
      <c r="I232">
        <f>武器!J40</f>
        <v>0</v>
      </c>
      <c r="J232">
        <f>武器!K40</f>
        <v>0</v>
      </c>
      <c r="K232">
        <f>武器!M40</f>
        <v>1000</v>
      </c>
    </row>
    <row r="233" ht="16.5" spans="1:11">
      <c r="A233" s="123" t="s">
        <v>660</v>
      </c>
      <c r="B233" s="123" t="s">
        <v>656</v>
      </c>
      <c r="C233" s="123" t="s">
        <v>367</v>
      </c>
      <c r="D233" s="123">
        <v>1</v>
      </c>
      <c r="E233" s="155">
        <f>E232+F229</f>
        <v>135</v>
      </c>
      <c r="G233">
        <f>武器!H40</f>
        <v>8</v>
      </c>
      <c r="H233">
        <f>武器!I40</f>
        <v>5</v>
      </c>
      <c r="I233">
        <f>武器!J40</f>
        <v>0</v>
      </c>
      <c r="J233">
        <f>武器!K40</f>
        <v>0</v>
      </c>
      <c r="K233">
        <f>武器!M40</f>
        <v>1000</v>
      </c>
    </row>
    <row r="234" ht="16.5" spans="1:11">
      <c r="A234" s="123" t="s">
        <v>661</v>
      </c>
      <c r="B234" s="123" t="s">
        <v>656</v>
      </c>
      <c r="C234" s="123" t="s">
        <v>367</v>
      </c>
      <c r="D234" s="123">
        <v>1</v>
      </c>
      <c r="E234" s="155">
        <f>E233+F229</f>
        <v>140</v>
      </c>
      <c r="G234">
        <f>武器!H40</f>
        <v>8</v>
      </c>
      <c r="H234">
        <f>武器!I40</f>
        <v>5</v>
      </c>
      <c r="I234">
        <f>武器!J40</f>
        <v>0</v>
      </c>
      <c r="J234">
        <f>武器!K40</f>
        <v>0</v>
      </c>
      <c r="K234">
        <f>武器!M40</f>
        <v>1000</v>
      </c>
    </row>
    <row r="235" ht="16.5" spans="1:11">
      <c r="A235" s="123" t="s">
        <v>662</v>
      </c>
      <c r="B235" s="123" t="s">
        <v>656</v>
      </c>
      <c r="C235" s="123" t="s">
        <v>367</v>
      </c>
      <c r="D235" s="123">
        <v>1</v>
      </c>
      <c r="E235" s="155">
        <f>E234+F229</f>
        <v>145</v>
      </c>
      <c r="G235">
        <f>武器!H40</f>
        <v>8</v>
      </c>
      <c r="H235">
        <f>武器!I40</f>
        <v>5</v>
      </c>
      <c r="I235">
        <f>武器!J40</f>
        <v>0</v>
      </c>
      <c r="J235">
        <f>武器!K40</f>
        <v>0</v>
      </c>
      <c r="K235">
        <f>武器!M40</f>
        <v>1000</v>
      </c>
    </row>
    <row r="236" ht="16.5" spans="1:11">
      <c r="A236" s="123" t="s">
        <v>663</v>
      </c>
      <c r="B236" s="123" t="s">
        <v>656</v>
      </c>
      <c r="C236" s="123" t="s">
        <v>367</v>
      </c>
      <c r="D236" s="123">
        <v>1</v>
      </c>
      <c r="E236" s="155">
        <f>E235+F229</f>
        <v>150</v>
      </c>
      <c r="G236">
        <f>武器!H40</f>
        <v>8</v>
      </c>
      <c r="H236">
        <f>武器!I40</f>
        <v>5</v>
      </c>
      <c r="I236">
        <f>武器!J40</f>
        <v>0</v>
      </c>
      <c r="J236">
        <f>武器!K40</f>
        <v>0</v>
      </c>
      <c r="K236">
        <f>武器!M40</f>
        <v>1000</v>
      </c>
    </row>
    <row r="237" ht="16.5" spans="1:11">
      <c r="A237" s="123" t="s">
        <v>664</v>
      </c>
      <c r="B237" s="123" t="s">
        <v>656</v>
      </c>
      <c r="C237" s="123" t="s">
        <v>367</v>
      </c>
      <c r="D237" s="123">
        <v>1</v>
      </c>
      <c r="E237" s="155">
        <f>E236+F229</f>
        <v>155</v>
      </c>
      <c r="G237">
        <f>武器!H40</f>
        <v>8</v>
      </c>
      <c r="H237">
        <f>武器!I40</f>
        <v>5</v>
      </c>
      <c r="I237">
        <f>武器!J40</f>
        <v>0</v>
      </c>
      <c r="J237">
        <f>武器!K40</f>
        <v>0</v>
      </c>
      <c r="K237">
        <f>武器!M40</f>
        <v>1000</v>
      </c>
    </row>
    <row r="238" ht="16.5" spans="1:11">
      <c r="A238" s="123" t="s">
        <v>665</v>
      </c>
      <c r="B238" s="123" t="s">
        <v>656</v>
      </c>
      <c r="C238" s="123" t="s">
        <v>367</v>
      </c>
      <c r="D238" s="123">
        <v>1</v>
      </c>
      <c r="E238" s="155">
        <f>E237+F229</f>
        <v>160</v>
      </c>
      <c r="G238">
        <f>武器!H40</f>
        <v>8</v>
      </c>
      <c r="H238">
        <f>武器!I40</f>
        <v>5</v>
      </c>
      <c r="I238">
        <f>武器!J40</f>
        <v>0</v>
      </c>
      <c r="J238">
        <f>武器!K40</f>
        <v>0</v>
      </c>
      <c r="K238">
        <f>武器!M40</f>
        <v>1000</v>
      </c>
    </row>
    <row r="239" ht="16.5" spans="1:11">
      <c r="A239" s="123" t="s">
        <v>666</v>
      </c>
      <c r="B239" s="123" t="s">
        <v>656</v>
      </c>
      <c r="C239" s="123" t="s">
        <v>367</v>
      </c>
      <c r="D239" s="123">
        <v>1</v>
      </c>
      <c r="E239" s="155">
        <f>E238+F229</f>
        <v>165</v>
      </c>
      <c r="G239">
        <f>武器!H40</f>
        <v>8</v>
      </c>
      <c r="H239">
        <f>武器!I40</f>
        <v>5</v>
      </c>
      <c r="I239">
        <f>武器!J40</f>
        <v>0</v>
      </c>
      <c r="J239">
        <f>武器!K40</f>
        <v>0</v>
      </c>
      <c r="K239">
        <f>武器!M40</f>
        <v>1000</v>
      </c>
    </row>
    <row r="240" ht="16.5" spans="1:11">
      <c r="A240" s="123" t="s">
        <v>667</v>
      </c>
      <c r="B240" s="123" t="s">
        <v>656</v>
      </c>
      <c r="C240" s="123" t="s">
        <v>367</v>
      </c>
      <c r="D240" s="123">
        <v>1</v>
      </c>
      <c r="E240" s="155">
        <f>E239+F229</f>
        <v>170</v>
      </c>
      <c r="G240">
        <f>武器!H40</f>
        <v>8</v>
      </c>
      <c r="H240">
        <f>武器!I40</f>
        <v>5</v>
      </c>
      <c r="I240">
        <f>武器!J40</f>
        <v>0</v>
      </c>
      <c r="J240">
        <f>武器!K40</f>
        <v>0</v>
      </c>
      <c r="K240">
        <f>武器!M40</f>
        <v>1000</v>
      </c>
    </row>
    <row r="241" ht="16.5" spans="1:11">
      <c r="A241" s="123" t="s">
        <v>668</v>
      </c>
      <c r="B241" s="123" t="s">
        <v>656</v>
      </c>
      <c r="C241" s="123" t="s">
        <v>367</v>
      </c>
      <c r="D241" s="123">
        <v>1</v>
      </c>
      <c r="E241" s="155">
        <f>E240+F229</f>
        <v>175</v>
      </c>
      <c r="G241">
        <f>武器!H40</f>
        <v>8</v>
      </c>
      <c r="H241">
        <f>武器!I40</f>
        <v>5</v>
      </c>
      <c r="I241">
        <f>武器!J40</f>
        <v>0</v>
      </c>
      <c r="J241">
        <f>武器!K40</f>
        <v>0</v>
      </c>
      <c r="K241">
        <f>武器!M40</f>
        <v>1000</v>
      </c>
    </row>
    <row r="242" ht="16.5" spans="1:11">
      <c r="A242" s="123" t="s">
        <v>669</v>
      </c>
      <c r="B242" s="123" t="s">
        <v>656</v>
      </c>
      <c r="C242" s="123" t="s">
        <v>367</v>
      </c>
      <c r="D242" s="123">
        <v>1</v>
      </c>
      <c r="E242" s="155">
        <f>E241+F229</f>
        <v>180</v>
      </c>
      <c r="G242">
        <f>武器!H40</f>
        <v>8</v>
      </c>
      <c r="H242">
        <f>武器!I40</f>
        <v>5</v>
      </c>
      <c r="I242">
        <f>武器!J40</f>
        <v>0</v>
      </c>
      <c r="J242">
        <f>武器!K40</f>
        <v>0</v>
      </c>
      <c r="K242">
        <f>武器!M40</f>
        <v>1000</v>
      </c>
    </row>
    <row r="243" ht="16.5" spans="1:11">
      <c r="A243" s="123" t="s">
        <v>670</v>
      </c>
      <c r="B243" s="123" t="s">
        <v>656</v>
      </c>
      <c r="C243" s="123" t="s">
        <v>367</v>
      </c>
      <c r="D243" s="123">
        <v>1</v>
      </c>
      <c r="E243" s="155">
        <f>E242+F229</f>
        <v>185</v>
      </c>
      <c r="G243">
        <f>武器!H40</f>
        <v>8</v>
      </c>
      <c r="H243">
        <f>武器!I40</f>
        <v>5</v>
      </c>
      <c r="I243">
        <f>武器!J40</f>
        <v>0</v>
      </c>
      <c r="J243">
        <f>武器!K40</f>
        <v>0</v>
      </c>
      <c r="K243">
        <f>武器!M40</f>
        <v>1000</v>
      </c>
    </row>
    <row r="244" ht="16.5" spans="1:11">
      <c r="A244" s="123" t="s">
        <v>671</v>
      </c>
      <c r="B244" s="123" t="s">
        <v>656</v>
      </c>
      <c r="C244" s="123" t="s">
        <v>367</v>
      </c>
      <c r="D244" s="123">
        <v>2</v>
      </c>
      <c r="E244" s="157">
        <f>武器!L41</f>
        <v>190</v>
      </c>
      <c r="F244">
        <f>INT((E259-E244)/15)</f>
        <v>5</v>
      </c>
      <c r="G244">
        <f>武器!H41</f>
        <v>8</v>
      </c>
      <c r="H244">
        <f>武器!I41</f>
        <v>5</v>
      </c>
      <c r="I244">
        <f>武器!J41</f>
        <v>0</v>
      </c>
      <c r="J244">
        <f>武器!K41</f>
        <v>0</v>
      </c>
      <c r="K244">
        <f>武器!M41</f>
        <v>1000</v>
      </c>
    </row>
    <row r="245" ht="16.5" spans="1:11">
      <c r="A245" s="123" t="s">
        <v>672</v>
      </c>
      <c r="B245" s="123" t="s">
        <v>656</v>
      </c>
      <c r="C245" s="123" t="s">
        <v>367</v>
      </c>
      <c r="D245" s="123">
        <v>2</v>
      </c>
      <c r="E245" s="155">
        <f>E244+F244</f>
        <v>195</v>
      </c>
      <c r="G245">
        <f>武器!H41</f>
        <v>8</v>
      </c>
      <c r="H245">
        <f>武器!I41</f>
        <v>5</v>
      </c>
      <c r="I245">
        <f>武器!J41</f>
        <v>0</v>
      </c>
      <c r="J245">
        <f>武器!K41</f>
        <v>0</v>
      </c>
      <c r="K245">
        <f>武器!M41</f>
        <v>1000</v>
      </c>
    </row>
    <row r="246" ht="16.5" spans="1:11">
      <c r="A246" s="123" t="s">
        <v>673</v>
      </c>
      <c r="B246" s="123" t="s">
        <v>656</v>
      </c>
      <c r="C246" s="123" t="s">
        <v>367</v>
      </c>
      <c r="D246" s="123">
        <v>2</v>
      </c>
      <c r="E246" s="155">
        <f>E245+F244</f>
        <v>200</v>
      </c>
      <c r="G246">
        <f>武器!H41</f>
        <v>8</v>
      </c>
      <c r="H246">
        <f>武器!I41</f>
        <v>5</v>
      </c>
      <c r="I246">
        <f>武器!J41</f>
        <v>0</v>
      </c>
      <c r="J246">
        <f>武器!K41</f>
        <v>0</v>
      </c>
      <c r="K246">
        <f>武器!M41</f>
        <v>1000</v>
      </c>
    </row>
    <row r="247" ht="16.5" spans="1:11">
      <c r="A247" s="123" t="s">
        <v>674</v>
      </c>
      <c r="B247" s="123" t="s">
        <v>656</v>
      </c>
      <c r="C247" s="123" t="s">
        <v>367</v>
      </c>
      <c r="D247" s="123">
        <v>2</v>
      </c>
      <c r="E247" s="155">
        <f>E246+F244</f>
        <v>205</v>
      </c>
      <c r="G247">
        <f>武器!H41</f>
        <v>8</v>
      </c>
      <c r="H247">
        <f>武器!I41</f>
        <v>5</v>
      </c>
      <c r="I247">
        <f>武器!J41</f>
        <v>0</v>
      </c>
      <c r="J247">
        <f>武器!K41</f>
        <v>0</v>
      </c>
      <c r="K247">
        <f>武器!M41</f>
        <v>1000</v>
      </c>
    </row>
    <row r="248" ht="16.5" spans="1:11">
      <c r="A248" s="123" t="s">
        <v>675</v>
      </c>
      <c r="B248" s="123" t="s">
        <v>656</v>
      </c>
      <c r="C248" s="123" t="s">
        <v>367</v>
      </c>
      <c r="D248" s="123">
        <v>2</v>
      </c>
      <c r="E248" s="155">
        <f>E247+F244</f>
        <v>210</v>
      </c>
      <c r="G248">
        <f>武器!H41</f>
        <v>8</v>
      </c>
      <c r="H248">
        <f>武器!I41</f>
        <v>5</v>
      </c>
      <c r="I248">
        <f>武器!J41</f>
        <v>0</v>
      </c>
      <c r="J248">
        <f>武器!K41</f>
        <v>0</v>
      </c>
      <c r="K248">
        <f>武器!M41</f>
        <v>1000</v>
      </c>
    </row>
    <row r="249" ht="16.5" spans="1:11">
      <c r="A249" s="123" t="s">
        <v>676</v>
      </c>
      <c r="B249" s="123" t="s">
        <v>656</v>
      </c>
      <c r="C249" s="123" t="s">
        <v>367</v>
      </c>
      <c r="D249" s="123">
        <v>2</v>
      </c>
      <c r="E249" s="155">
        <f>E248+F244</f>
        <v>215</v>
      </c>
      <c r="G249">
        <f>武器!H41</f>
        <v>8</v>
      </c>
      <c r="H249">
        <f>武器!I41</f>
        <v>5</v>
      </c>
      <c r="I249">
        <f>武器!J41</f>
        <v>0</v>
      </c>
      <c r="J249">
        <f>武器!K41</f>
        <v>0</v>
      </c>
      <c r="K249">
        <f>武器!M41</f>
        <v>1000</v>
      </c>
    </row>
    <row r="250" ht="16.5" spans="1:11">
      <c r="A250" s="123" t="s">
        <v>677</v>
      </c>
      <c r="B250" s="123" t="s">
        <v>656</v>
      </c>
      <c r="C250" s="123" t="s">
        <v>367</v>
      </c>
      <c r="D250" s="123">
        <v>2</v>
      </c>
      <c r="E250" s="155">
        <f>E249+F244</f>
        <v>220</v>
      </c>
      <c r="G250">
        <f>武器!H41</f>
        <v>8</v>
      </c>
      <c r="H250">
        <f>武器!I41</f>
        <v>5</v>
      </c>
      <c r="I250">
        <f>武器!J41</f>
        <v>0</v>
      </c>
      <c r="J250">
        <f>武器!K41</f>
        <v>0</v>
      </c>
      <c r="K250">
        <f>武器!M41</f>
        <v>1000</v>
      </c>
    </row>
    <row r="251" ht="16.5" spans="1:11">
      <c r="A251" s="123" t="s">
        <v>678</v>
      </c>
      <c r="B251" s="123" t="s">
        <v>656</v>
      </c>
      <c r="C251" s="123" t="s">
        <v>367</v>
      </c>
      <c r="D251" s="123">
        <v>2</v>
      </c>
      <c r="E251" s="155">
        <f>E250+F244</f>
        <v>225</v>
      </c>
      <c r="G251">
        <f>武器!H41</f>
        <v>8</v>
      </c>
      <c r="H251">
        <f>武器!I41</f>
        <v>5</v>
      </c>
      <c r="I251">
        <f>武器!J41</f>
        <v>0</v>
      </c>
      <c r="J251">
        <f>武器!K41</f>
        <v>0</v>
      </c>
      <c r="K251">
        <f>武器!M41</f>
        <v>1000</v>
      </c>
    </row>
    <row r="252" ht="16.5" spans="1:11">
      <c r="A252" s="123" t="s">
        <v>679</v>
      </c>
      <c r="B252" s="123" t="s">
        <v>656</v>
      </c>
      <c r="C252" s="123" t="s">
        <v>367</v>
      </c>
      <c r="D252" s="123">
        <v>2</v>
      </c>
      <c r="E252" s="155">
        <f>E251+F244</f>
        <v>230</v>
      </c>
      <c r="G252">
        <f>武器!H41</f>
        <v>8</v>
      </c>
      <c r="H252">
        <f>武器!I41</f>
        <v>5</v>
      </c>
      <c r="I252">
        <f>武器!J41</f>
        <v>0</v>
      </c>
      <c r="J252">
        <f>武器!K41</f>
        <v>0</v>
      </c>
      <c r="K252">
        <f>武器!M41</f>
        <v>1000</v>
      </c>
    </row>
    <row r="253" ht="16.5" spans="1:11">
      <c r="A253" s="123" t="s">
        <v>680</v>
      </c>
      <c r="B253" s="123" t="s">
        <v>656</v>
      </c>
      <c r="C253" s="123" t="s">
        <v>367</v>
      </c>
      <c r="D253" s="123">
        <v>2</v>
      </c>
      <c r="E253" s="155">
        <f>E252+F244</f>
        <v>235</v>
      </c>
      <c r="G253">
        <f>武器!H41</f>
        <v>8</v>
      </c>
      <c r="H253">
        <f>武器!I41</f>
        <v>5</v>
      </c>
      <c r="I253">
        <f>武器!J41</f>
        <v>0</v>
      </c>
      <c r="J253">
        <f>武器!K41</f>
        <v>0</v>
      </c>
      <c r="K253">
        <f>武器!M41</f>
        <v>1000</v>
      </c>
    </row>
    <row r="254" ht="16.5" spans="1:11">
      <c r="A254" s="123" t="s">
        <v>681</v>
      </c>
      <c r="B254" s="123" t="s">
        <v>656</v>
      </c>
      <c r="C254" s="123" t="s">
        <v>367</v>
      </c>
      <c r="D254" s="123">
        <v>2</v>
      </c>
      <c r="E254" s="155">
        <f>E253+F244</f>
        <v>240</v>
      </c>
      <c r="G254">
        <f>武器!H41</f>
        <v>8</v>
      </c>
      <c r="H254">
        <f>武器!I41</f>
        <v>5</v>
      </c>
      <c r="I254">
        <f>武器!J41</f>
        <v>0</v>
      </c>
      <c r="J254">
        <f>武器!K41</f>
        <v>0</v>
      </c>
      <c r="K254">
        <f>武器!M41</f>
        <v>1000</v>
      </c>
    </row>
    <row r="255" ht="16.5" spans="1:11">
      <c r="A255" s="123" t="s">
        <v>682</v>
      </c>
      <c r="B255" s="123" t="s">
        <v>656</v>
      </c>
      <c r="C255" s="123" t="s">
        <v>367</v>
      </c>
      <c r="D255" s="123">
        <v>2</v>
      </c>
      <c r="E255" s="155">
        <f>E254+F244</f>
        <v>245</v>
      </c>
      <c r="G255">
        <f>武器!H41</f>
        <v>8</v>
      </c>
      <c r="H255">
        <f>武器!I41</f>
        <v>5</v>
      </c>
      <c r="I255">
        <f>武器!J41</f>
        <v>0</v>
      </c>
      <c r="J255">
        <f>武器!K41</f>
        <v>0</v>
      </c>
      <c r="K255">
        <f>武器!M41</f>
        <v>1000</v>
      </c>
    </row>
    <row r="256" ht="16.5" spans="1:11">
      <c r="A256" s="123" t="s">
        <v>683</v>
      </c>
      <c r="B256" s="123" t="s">
        <v>656</v>
      </c>
      <c r="C256" s="123" t="s">
        <v>367</v>
      </c>
      <c r="D256" s="123">
        <v>2</v>
      </c>
      <c r="E256" s="155">
        <f>E255+F244</f>
        <v>250</v>
      </c>
      <c r="G256">
        <f>武器!H41</f>
        <v>8</v>
      </c>
      <c r="H256">
        <f>武器!I41</f>
        <v>5</v>
      </c>
      <c r="I256">
        <f>武器!J41</f>
        <v>0</v>
      </c>
      <c r="J256">
        <f>武器!K41</f>
        <v>0</v>
      </c>
      <c r="K256">
        <f>武器!M41</f>
        <v>1000</v>
      </c>
    </row>
    <row r="257" ht="16.5" spans="1:11">
      <c r="A257" s="123" t="s">
        <v>684</v>
      </c>
      <c r="B257" s="123" t="s">
        <v>656</v>
      </c>
      <c r="C257" s="123" t="s">
        <v>367</v>
      </c>
      <c r="D257" s="123">
        <v>2</v>
      </c>
      <c r="E257" s="155">
        <f>E256+F244</f>
        <v>255</v>
      </c>
      <c r="G257">
        <f>武器!H41</f>
        <v>8</v>
      </c>
      <c r="H257">
        <f>武器!I41</f>
        <v>5</v>
      </c>
      <c r="I257">
        <f>武器!J41</f>
        <v>0</v>
      </c>
      <c r="J257">
        <f>武器!K41</f>
        <v>0</v>
      </c>
      <c r="K257">
        <f>武器!M41</f>
        <v>1000</v>
      </c>
    </row>
    <row r="258" ht="16.5" spans="1:11">
      <c r="A258" s="123" t="s">
        <v>685</v>
      </c>
      <c r="B258" s="123" t="s">
        <v>656</v>
      </c>
      <c r="C258" s="123" t="s">
        <v>367</v>
      </c>
      <c r="D258" s="123">
        <v>2</v>
      </c>
      <c r="E258" s="155">
        <f>E257+F244</f>
        <v>260</v>
      </c>
      <c r="G258">
        <f>武器!H41</f>
        <v>8</v>
      </c>
      <c r="H258">
        <f>武器!I41</f>
        <v>5</v>
      </c>
      <c r="I258">
        <f>武器!J41</f>
        <v>0</v>
      </c>
      <c r="J258">
        <f>武器!K41</f>
        <v>0</v>
      </c>
      <c r="K258">
        <f>武器!M41</f>
        <v>1000</v>
      </c>
    </row>
    <row r="259" ht="16.5" spans="1:11">
      <c r="A259" s="123" t="s">
        <v>686</v>
      </c>
      <c r="B259" s="123" t="s">
        <v>656</v>
      </c>
      <c r="C259" s="123" t="s">
        <v>367</v>
      </c>
      <c r="D259" s="123">
        <v>3</v>
      </c>
      <c r="E259" s="157">
        <f>武器!L42</f>
        <v>265</v>
      </c>
      <c r="F259">
        <f>INT((E274-E259)/15)</f>
        <v>5</v>
      </c>
      <c r="G259">
        <f>武器!H42</f>
        <v>8</v>
      </c>
      <c r="H259">
        <f>武器!I42</f>
        <v>5</v>
      </c>
      <c r="I259">
        <f>武器!J42</f>
        <v>0</v>
      </c>
      <c r="J259">
        <f>武器!K42</f>
        <v>0</v>
      </c>
      <c r="K259">
        <f>武器!M42</f>
        <v>1000</v>
      </c>
    </row>
    <row r="260" ht="16.5" spans="1:11">
      <c r="A260" s="123" t="s">
        <v>687</v>
      </c>
      <c r="B260" s="123" t="s">
        <v>656</v>
      </c>
      <c r="C260" s="123" t="s">
        <v>367</v>
      </c>
      <c r="D260" s="123">
        <v>3</v>
      </c>
      <c r="E260" s="155">
        <f>E259+F259</f>
        <v>270</v>
      </c>
      <c r="G260">
        <f>武器!H42</f>
        <v>8</v>
      </c>
      <c r="H260">
        <f>武器!I42</f>
        <v>5</v>
      </c>
      <c r="I260">
        <f>武器!J42</f>
        <v>0</v>
      </c>
      <c r="J260">
        <f>武器!K42</f>
        <v>0</v>
      </c>
      <c r="K260">
        <f>武器!M42</f>
        <v>1000</v>
      </c>
    </row>
    <row r="261" ht="16.5" spans="1:11">
      <c r="A261" s="123" t="s">
        <v>688</v>
      </c>
      <c r="B261" s="123" t="s">
        <v>656</v>
      </c>
      <c r="C261" s="123" t="s">
        <v>367</v>
      </c>
      <c r="D261" s="123">
        <v>3</v>
      </c>
      <c r="E261" s="155">
        <f>E260+F259</f>
        <v>275</v>
      </c>
      <c r="G261">
        <f>武器!H42</f>
        <v>8</v>
      </c>
      <c r="H261">
        <f>武器!I42</f>
        <v>5</v>
      </c>
      <c r="I261">
        <f>武器!J42</f>
        <v>0</v>
      </c>
      <c r="J261">
        <f>武器!K42</f>
        <v>0</v>
      </c>
      <c r="K261">
        <f>武器!M42</f>
        <v>1000</v>
      </c>
    </row>
    <row r="262" ht="16.5" spans="1:11">
      <c r="A262" s="123" t="s">
        <v>689</v>
      </c>
      <c r="B262" s="123" t="s">
        <v>656</v>
      </c>
      <c r="C262" s="123" t="s">
        <v>367</v>
      </c>
      <c r="D262" s="123">
        <v>3</v>
      </c>
      <c r="E262" s="155">
        <f>E261+F259</f>
        <v>280</v>
      </c>
      <c r="G262">
        <f>武器!H42</f>
        <v>8</v>
      </c>
      <c r="H262">
        <f>武器!I42</f>
        <v>5</v>
      </c>
      <c r="I262">
        <f>武器!J42</f>
        <v>0</v>
      </c>
      <c r="J262">
        <f>武器!K42</f>
        <v>0</v>
      </c>
      <c r="K262">
        <f>武器!M42</f>
        <v>1000</v>
      </c>
    </row>
    <row r="263" ht="16.5" spans="1:11">
      <c r="A263" s="123" t="s">
        <v>690</v>
      </c>
      <c r="B263" s="123" t="s">
        <v>656</v>
      </c>
      <c r="C263" s="123" t="s">
        <v>367</v>
      </c>
      <c r="D263" s="123">
        <v>3</v>
      </c>
      <c r="E263" s="155">
        <f>E262+F259</f>
        <v>285</v>
      </c>
      <c r="G263">
        <f>武器!H42</f>
        <v>8</v>
      </c>
      <c r="H263">
        <f>武器!I42</f>
        <v>5</v>
      </c>
      <c r="I263">
        <f>武器!J42</f>
        <v>0</v>
      </c>
      <c r="J263">
        <f>武器!K42</f>
        <v>0</v>
      </c>
      <c r="K263">
        <f>武器!M42</f>
        <v>1000</v>
      </c>
    </row>
    <row r="264" ht="16.5" spans="1:11">
      <c r="A264" s="123" t="s">
        <v>691</v>
      </c>
      <c r="B264" s="123" t="s">
        <v>656</v>
      </c>
      <c r="C264" s="123" t="s">
        <v>367</v>
      </c>
      <c r="D264" s="123">
        <v>3</v>
      </c>
      <c r="E264" s="155">
        <f>E263+F259</f>
        <v>290</v>
      </c>
      <c r="G264">
        <f>武器!H42</f>
        <v>8</v>
      </c>
      <c r="H264">
        <f>武器!I42</f>
        <v>5</v>
      </c>
      <c r="I264">
        <f>武器!J42</f>
        <v>0</v>
      </c>
      <c r="J264">
        <f>武器!K42</f>
        <v>0</v>
      </c>
      <c r="K264">
        <f>武器!M42</f>
        <v>1000</v>
      </c>
    </row>
    <row r="265" ht="16.5" spans="1:11">
      <c r="A265" s="123" t="s">
        <v>692</v>
      </c>
      <c r="B265" s="123" t="s">
        <v>656</v>
      </c>
      <c r="C265" s="123" t="s">
        <v>367</v>
      </c>
      <c r="D265" s="123">
        <v>3</v>
      </c>
      <c r="E265" s="155">
        <f>E264+F259</f>
        <v>295</v>
      </c>
      <c r="G265">
        <f>武器!H42</f>
        <v>8</v>
      </c>
      <c r="H265">
        <f>武器!I42</f>
        <v>5</v>
      </c>
      <c r="I265">
        <f>武器!J42</f>
        <v>0</v>
      </c>
      <c r="J265">
        <f>武器!K42</f>
        <v>0</v>
      </c>
      <c r="K265">
        <f>武器!M42</f>
        <v>1000</v>
      </c>
    </row>
    <row r="266" ht="16.5" spans="1:11">
      <c r="A266" s="123" t="s">
        <v>693</v>
      </c>
      <c r="B266" s="123" t="s">
        <v>656</v>
      </c>
      <c r="C266" s="123" t="s">
        <v>367</v>
      </c>
      <c r="D266" s="123">
        <v>3</v>
      </c>
      <c r="E266" s="155">
        <f>E265+F259</f>
        <v>300</v>
      </c>
      <c r="G266">
        <f>武器!H42</f>
        <v>8</v>
      </c>
      <c r="H266">
        <f>武器!I42</f>
        <v>5</v>
      </c>
      <c r="I266">
        <f>武器!J42</f>
        <v>0</v>
      </c>
      <c r="J266">
        <f>武器!K42</f>
        <v>0</v>
      </c>
      <c r="K266">
        <f>武器!M42</f>
        <v>1000</v>
      </c>
    </row>
    <row r="267" ht="16.5" spans="1:11">
      <c r="A267" s="123" t="s">
        <v>694</v>
      </c>
      <c r="B267" s="123" t="s">
        <v>656</v>
      </c>
      <c r="C267" s="123" t="s">
        <v>367</v>
      </c>
      <c r="D267" s="123">
        <v>3</v>
      </c>
      <c r="E267" s="155">
        <f>E266+F259</f>
        <v>305</v>
      </c>
      <c r="G267">
        <f>武器!H42</f>
        <v>8</v>
      </c>
      <c r="H267">
        <f>武器!I42</f>
        <v>5</v>
      </c>
      <c r="I267">
        <f>武器!J42</f>
        <v>0</v>
      </c>
      <c r="J267">
        <f>武器!K42</f>
        <v>0</v>
      </c>
      <c r="K267">
        <f>武器!M42</f>
        <v>1000</v>
      </c>
    </row>
    <row r="268" ht="16.5" spans="1:11">
      <c r="A268" s="123" t="s">
        <v>695</v>
      </c>
      <c r="B268" s="123" t="s">
        <v>656</v>
      </c>
      <c r="C268" s="123" t="s">
        <v>367</v>
      </c>
      <c r="D268" s="123">
        <v>3</v>
      </c>
      <c r="E268" s="155">
        <f>E267+F259</f>
        <v>310</v>
      </c>
      <c r="G268">
        <f>武器!H42</f>
        <v>8</v>
      </c>
      <c r="H268">
        <f>武器!I42</f>
        <v>5</v>
      </c>
      <c r="I268">
        <f>武器!J42</f>
        <v>0</v>
      </c>
      <c r="J268">
        <f>武器!K42</f>
        <v>0</v>
      </c>
      <c r="K268">
        <f>武器!M42</f>
        <v>1000</v>
      </c>
    </row>
    <row r="269" ht="16.5" spans="1:11">
      <c r="A269" s="123" t="s">
        <v>696</v>
      </c>
      <c r="B269" s="123" t="s">
        <v>656</v>
      </c>
      <c r="C269" s="123" t="s">
        <v>367</v>
      </c>
      <c r="D269" s="123">
        <v>3</v>
      </c>
      <c r="E269" s="155">
        <f>E268+F259</f>
        <v>315</v>
      </c>
      <c r="G269">
        <f>武器!H42</f>
        <v>8</v>
      </c>
      <c r="H269">
        <f>武器!I42</f>
        <v>5</v>
      </c>
      <c r="I269">
        <f>武器!J42</f>
        <v>0</v>
      </c>
      <c r="J269">
        <f>武器!K42</f>
        <v>0</v>
      </c>
      <c r="K269">
        <f>武器!M42</f>
        <v>1000</v>
      </c>
    </row>
    <row r="270" ht="16.5" spans="1:11">
      <c r="A270" s="123" t="s">
        <v>697</v>
      </c>
      <c r="B270" s="123" t="s">
        <v>656</v>
      </c>
      <c r="C270" s="123" t="s">
        <v>367</v>
      </c>
      <c r="D270" s="123">
        <v>3</v>
      </c>
      <c r="E270" s="155">
        <f>E269+F259</f>
        <v>320</v>
      </c>
      <c r="G270">
        <f>武器!H42</f>
        <v>8</v>
      </c>
      <c r="H270">
        <f>武器!I42</f>
        <v>5</v>
      </c>
      <c r="I270">
        <f>武器!J42</f>
        <v>0</v>
      </c>
      <c r="J270">
        <f>武器!K42</f>
        <v>0</v>
      </c>
      <c r="K270">
        <f>武器!M42</f>
        <v>1000</v>
      </c>
    </row>
    <row r="271" ht="16.5" spans="1:11">
      <c r="A271" s="123" t="s">
        <v>698</v>
      </c>
      <c r="B271" s="123" t="s">
        <v>656</v>
      </c>
      <c r="C271" s="123" t="s">
        <v>367</v>
      </c>
      <c r="D271" s="123">
        <v>3</v>
      </c>
      <c r="E271" s="155">
        <f>E270+F259</f>
        <v>325</v>
      </c>
      <c r="G271">
        <f>武器!H42</f>
        <v>8</v>
      </c>
      <c r="H271">
        <f>武器!I42</f>
        <v>5</v>
      </c>
      <c r="I271">
        <f>武器!J42</f>
        <v>0</v>
      </c>
      <c r="J271">
        <f>武器!K42</f>
        <v>0</v>
      </c>
      <c r="K271">
        <f>武器!M42</f>
        <v>1000</v>
      </c>
    </row>
    <row r="272" ht="16.5" spans="1:11">
      <c r="A272" s="123" t="s">
        <v>699</v>
      </c>
      <c r="B272" s="123" t="s">
        <v>656</v>
      </c>
      <c r="C272" s="123" t="s">
        <v>367</v>
      </c>
      <c r="D272" s="123">
        <v>3</v>
      </c>
      <c r="E272" s="155">
        <f>E271+F259</f>
        <v>330</v>
      </c>
      <c r="G272">
        <f>武器!H42</f>
        <v>8</v>
      </c>
      <c r="H272">
        <f>武器!I42</f>
        <v>5</v>
      </c>
      <c r="I272">
        <f>武器!J42</f>
        <v>0</v>
      </c>
      <c r="J272">
        <f>武器!K42</f>
        <v>0</v>
      </c>
      <c r="K272">
        <f>武器!M42</f>
        <v>1000</v>
      </c>
    </row>
    <row r="273" ht="16.5" spans="1:11">
      <c r="A273" s="123" t="s">
        <v>700</v>
      </c>
      <c r="B273" s="123" t="s">
        <v>656</v>
      </c>
      <c r="C273" s="123" t="s">
        <v>367</v>
      </c>
      <c r="D273" s="123">
        <v>3</v>
      </c>
      <c r="E273" s="155">
        <f>E272+F259</f>
        <v>335</v>
      </c>
      <c r="G273">
        <f>武器!H42</f>
        <v>8</v>
      </c>
      <c r="H273">
        <f>武器!I42</f>
        <v>5</v>
      </c>
      <c r="I273">
        <f>武器!J42</f>
        <v>0</v>
      </c>
      <c r="J273">
        <f>武器!K42</f>
        <v>0</v>
      </c>
      <c r="K273">
        <f>武器!M42</f>
        <v>1000</v>
      </c>
    </row>
    <row r="274" ht="16.5" spans="1:11">
      <c r="A274" s="123" t="s">
        <v>701</v>
      </c>
      <c r="B274" s="123" t="s">
        <v>656</v>
      </c>
      <c r="C274" s="123" t="s">
        <v>367</v>
      </c>
      <c r="D274" s="123">
        <v>4</v>
      </c>
      <c r="E274" s="157">
        <f>武器!L43</f>
        <v>340</v>
      </c>
      <c r="F274">
        <f>INT((E289-E274)/15)</f>
        <v>5</v>
      </c>
      <c r="G274">
        <f>武器!H43</f>
        <v>8</v>
      </c>
      <c r="H274">
        <f>武器!I43</f>
        <v>5</v>
      </c>
      <c r="I274">
        <f>武器!J43</f>
        <v>0</v>
      </c>
      <c r="J274">
        <f>武器!K43</f>
        <v>0</v>
      </c>
      <c r="K274">
        <f>武器!M43</f>
        <v>1000</v>
      </c>
    </row>
    <row r="275" ht="16.5" spans="1:11">
      <c r="A275" s="123" t="s">
        <v>702</v>
      </c>
      <c r="B275" s="123" t="s">
        <v>656</v>
      </c>
      <c r="C275" s="123" t="s">
        <v>367</v>
      </c>
      <c r="D275" s="123">
        <v>4</v>
      </c>
      <c r="E275" s="155">
        <f>E274+F274</f>
        <v>345</v>
      </c>
      <c r="G275">
        <f>武器!H43</f>
        <v>8</v>
      </c>
      <c r="H275">
        <f>武器!I43</f>
        <v>5</v>
      </c>
      <c r="I275">
        <f>武器!J43</f>
        <v>0</v>
      </c>
      <c r="J275">
        <f>武器!K43</f>
        <v>0</v>
      </c>
      <c r="K275">
        <f>武器!M43</f>
        <v>1000</v>
      </c>
    </row>
    <row r="276" ht="16.5" spans="1:11">
      <c r="A276" s="123" t="s">
        <v>703</v>
      </c>
      <c r="B276" s="123" t="s">
        <v>656</v>
      </c>
      <c r="C276" s="123" t="s">
        <v>367</v>
      </c>
      <c r="D276" s="123">
        <v>4</v>
      </c>
      <c r="E276" s="155">
        <f>E275+F274</f>
        <v>350</v>
      </c>
      <c r="G276">
        <f>武器!H43</f>
        <v>8</v>
      </c>
      <c r="H276">
        <f>武器!I43</f>
        <v>5</v>
      </c>
      <c r="I276">
        <f>武器!J43</f>
        <v>0</v>
      </c>
      <c r="J276">
        <f>武器!K43</f>
        <v>0</v>
      </c>
      <c r="K276">
        <f>武器!M43</f>
        <v>1000</v>
      </c>
    </row>
    <row r="277" ht="16.5" spans="1:11">
      <c r="A277" s="123" t="s">
        <v>704</v>
      </c>
      <c r="B277" s="123" t="s">
        <v>656</v>
      </c>
      <c r="C277" s="123" t="s">
        <v>367</v>
      </c>
      <c r="D277" s="123">
        <v>4</v>
      </c>
      <c r="E277" s="155">
        <f>E276+F274</f>
        <v>355</v>
      </c>
      <c r="G277">
        <f>武器!H43</f>
        <v>8</v>
      </c>
      <c r="H277">
        <f>武器!I43</f>
        <v>5</v>
      </c>
      <c r="I277">
        <f>武器!J43</f>
        <v>0</v>
      </c>
      <c r="J277">
        <f>武器!K43</f>
        <v>0</v>
      </c>
      <c r="K277">
        <f>武器!M43</f>
        <v>1000</v>
      </c>
    </row>
    <row r="278" ht="16.5" spans="1:11">
      <c r="A278" s="123" t="s">
        <v>705</v>
      </c>
      <c r="B278" s="123" t="s">
        <v>656</v>
      </c>
      <c r="C278" s="123" t="s">
        <v>367</v>
      </c>
      <c r="D278" s="123">
        <v>4</v>
      </c>
      <c r="E278" s="155">
        <f>E277+F274</f>
        <v>360</v>
      </c>
      <c r="G278">
        <f>武器!H43</f>
        <v>8</v>
      </c>
      <c r="H278">
        <f>武器!I43</f>
        <v>5</v>
      </c>
      <c r="I278">
        <f>武器!J43</f>
        <v>0</v>
      </c>
      <c r="J278">
        <f>武器!K43</f>
        <v>0</v>
      </c>
      <c r="K278">
        <f>武器!M43</f>
        <v>1000</v>
      </c>
    </row>
    <row r="279" ht="16.5" spans="1:11">
      <c r="A279" s="123" t="s">
        <v>706</v>
      </c>
      <c r="B279" s="123" t="s">
        <v>656</v>
      </c>
      <c r="C279" s="123" t="s">
        <v>367</v>
      </c>
      <c r="D279" s="123">
        <v>4</v>
      </c>
      <c r="E279" s="155">
        <f>E278+F274</f>
        <v>365</v>
      </c>
      <c r="G279">
        <f>武器!H43</f>
        <v>8</v>
      </c>
      <c r="H279">
        <f>武器!I43</f>
        <v>5</v>
      </c>
      <c r="I279">
        <f>武器!J43</f>
        <v>0</v>
      </c>
      <c r="J279">
        <f>武器!K43</f>
        <v>0</v>
      </c>
      <c r="K279">
        <f>武器!M43</f>
        <v>1000</v>
      </c>
    </row>
    <row r="280" ht="16.5" spans="1:11">
      <c r="A280" s="123" t="s">
        <v>707</v>
      </c>
      <c r="B280" s="123" t="s">
        <v>656</v>
      </c>
      <c r="C280" s="123" t="s">
        <v>367</v>
      </c>
      <c r="D280" s="123">
        <v>4</v>
      </c>
      <c r="E280" s="155">
        <f>E279+F274</f>
        <v>370</v>
      </c>
      <c r="G280">
        <f>武器!H43</f>
        <v>8</v>
      </c>
      <c r="H280">
        <f>武器!I43</f>
        <v>5</v>
      </c>
      <c r="I280">
        <f>武器!J43</f>
        <v>0</v>
      </c>
      <c r="J280">
        <f>武器!K43</f>
        <v>0</v>
      </c>
      <c r="K280">
        <f>武器!M43</f>
        <v>1000</v>
      </c>
    </row>
    <row r="281" ht="16.5" spans="1:11">
      <c r="A281" s="123" t="s">
        <v>708</v>
      </c>
      <c r="B281" s="123" t="s">
        <v>656</v>
      </c>
      <c r="C281" s="123" t="s">
        <v>367</v>
      </c>
      <c r="D281" s="123">
        <v>4</v>
      </c>
      <c r="E281" s="155">
        <f>E280+F274</f>
        <v>375</v>
      </c>
      <c r="G281">
        <f>武器!H43</f>
        <v>8</v>
      </c>
      <c r="H281">
        <f>武器!I43</f>
        <v>5</v>
      </c>
      <c r="I281">
        <f>武器!J43</f>
        <v>0</v>
      </c>
      <c r="J281">
        <f>武器!K43</f>
        <v>0</v>
      </c>
      <c r="K281">
        <f>武器!M43</f>
        <v>1000</v>
      </c>
    </row>
    <row r="282" ht="16.5" spans="1:11">
      <c r="A282" s="123" t="s">
        <v>709</v>
      </c>
      <c r="B282" s="123" t="s">
        <v>656</v>
      </c>
      <c r="C282" s="123" t="s">
        <v>367</v>
      </c>
      <c r="D282" s="123">
        <v>4</v>
      </c>
      <c r="E282" s="155">
        <f>E281+F274</f>
        <v>380</v>
      </c>
      <c r="G282">
        <f>武器!H43</f>
        <v>8</v>
      </c>
      <c r="H282">
        <f>武器!I43</f>
        <v>5</v>
      </c>
      <c r="I282">
        <f>武器!J43</f>
        <v>0</v>
      </c>
      <c r="J282">
        <f>武器!K43</f>
        <v>0</v>
      </c>
      <c r="K282">
        <f>武器!M43</f>
        <v>1000</v>
      </c>
    </row>
    <row r="283" ht="16.5" spans="1:11">
      <c r="A283" s="123" t="s">
        <v>710</v>
      </c>
      <c r="B283" s="123" t="s">
        <v>656</v>
      </c>
      <c r="C283" s="123" t="s">
        <v>367</v>
      </c>
      <c r="D283" s="123">
        <v>4</v>
      </c>
      <c r="E283" s="155">
        <f>E282+F274</f>
        <v>385</v>
      </c>
      <c r="G283">
        <f>武器!H43</f>
        <v>8</v>
      </c>
      <c r="H283">
        <f>武器!I43</f>
        <v>5</v>
      </c>
      <c r="I283">
        <f>武器!J43</f>
        <v>0</v>
      </c>
      <c r="J283">
        <f>武器!K43</f>
        <v>0</v>
      </c>
      <c r="K283">
        <f>武器!M43</f>
        <v>1000</v>
      </c>
    </row>
    <row r="284" ht="16.5" spans="1:11">
      <c r="A284" s="123" t="s">
        <v>711</v>
      </c>
      <c r="B284" s="123" t="s">
        <v>656</v>
      </c>
      <c r="C284" s="123" t="s">
        <v>367</v>
      </c>
      <c r="D284" s="123">
        <v>4</v>
      </c>
      <c r="E284" s="155">
        <f>E283+F274</f>
        <v>390</v>
      </c>
      <c r="G284">
        <f>武器!H43</f>
        <v>8</v>
      </c>
      <c r="H284">
        <f>武器!I43</f>
        <v>5</v>
      </c>
      <c r="I284">
        <f>武器!J43</f>
        <v>0</v>
      </c>
      <c r="J284">
        <f>武器!K43</f>
        <v>0</v>
      </c>
      <c r="K284">
        <f>武器!M43</f>
        <v>1000</v>
      </c>
    </row>
    <row r="285" ht="16.5" spans="1:11">
      <c r="A285" s="123" t="s">
        <v>712</v>
      </c>
      <c r="B285" s="123" t="s">
        <v>656</v>
      </c>
      <c r="C285" s="123" t="s">
        <v>367</v>
      </c>
      <c r="D285" s="123">
        <v>4</v>
      </c>
      <c r="E285" s="155">
        <f>E284+F274</f>
        <v>395</v>
      </c>
      <c r="G285">
        <f>武器!H43</f>
        <v>8</v>
      </c>
      <c r="H285">
        <f>武器!I43</f>
        <v>5</v>
      </c>
      <c r="I285">
        <f>武器!J43</f>
        <v>0</v>
      </c>
      <c r="J285">
        <f>武器!K43</f>
        <v>0</v>
      </c>
      <c r="K285">
        <f>武器!M43</f>
        <v>1000</v>
      </c>
    </row>
    <row r="286" ht="16.5" spans="1:11">
      <c r="A286" s="123" t="s">
        <v>713</v>
      </c>
      <c r="B286" s="123" t="s">
        <v>656</v>
      </c>
      <c r="C286" s="123" t="s">
        <v>367</v>
      </c>
      <c r="D286" s="123">
        <v>4</v>
      </c>
      <c r="E286" s="155">
        <f>E285+F274</f>
        <v>400</v>
      </c>
      <c r="G286">
        <f>武器!H43</f>
        <v>8</v>
      </c>
      <c r="H286">
        <f>武器!I43</f>
        <v>5</v>
      </c>
      <c r="I286">
        <f>武器!J43</f>
        <v>0</v>
      </c>
      <c r="J286">
        <f>武器!K43</f>
        <v>0</v>
      </c>
      <c r="K286">
        <f>武器!M43</f>
        <v>1000</v>
      </c>
    </row>
    <row r="287" ht="16.5" spans="1:11">
      <c r="A287" s="123" t="s">
        <v>714</v>
      </c>
      <c r="B287" s="123" t="s">
        <v>656</v>
      </c>
      <c r="C287" s="123" t="s">
        <v>367</v>
      </c>
      <c r="D287" s="123">
        <v>4</v>
      </c>
      <c r="E287" s="155">
        <f>E286+F274</f>
        <v>405</v>
      </c>
      <c r="G287">
        <f>武器!H43</f>
        <v>8</v>
      </c>
      <c r="H287">
        <f>武器!I43</f>
        <v>5</v>
      </c>
      <c r="I287">
        <f>武器!J43</f>
        <v>0</v>
      </c>
      <c r="J287">
        <f>武器!K43</f>
        <v>0</v>
      </c>
      <c r="K287">
        <f>武器!M43</f>
        <v>1000</v>
      </c>
    </row>
    <row r="288" ht="16.5" spans="1:11">
      <c r="A288" s="123" t="s">
        <v>715</v>
      </c>
      <c r="B288" s="123" t="s">
        <v>656</v>
      </c>
      <c r="C288" s="123" t="s">
        <v>367</v>
      </c>
      <c r="D288" s="123">
        <v>4</v>
      </c>
      <c r="E288" s="155">
        <f>E287+F274</f>
        <v>410</v>
      </c>
      <c r="G288">
        <f>武器!H43</f>
        <v>8</v>
      </c>
      <c r="H288">
        <f>武器!I43</f>
        <v>5</v>
      </c>
      <c r="I288">
        <f>武器!J43</f>
        <v>0</v>
      </c>
      <c r="J288">
        <f>武器!K43</f>
        <v>0</v>
      </c>
      <c r="K288">
        <f>武器!M43</f>
        <v>1000</v>
      </c>
    </row>
    <row r="289" ht="16.5" spans="1:11">
      <c r="A289" s="123" t="s">
        <v>716</v>
      </c>
      <c r="B289" s="123" t="s">
        <v>656</v>
      </c>
      <c r="C289" s="123" t="s">
        <v>367</v>
      </c>
      <c r="D289" s="123">
        <v>5</v>
      </c>
      <c r="E289" s="157">
        <f>武器!L44</f>
        <v>415</v>
      </c>
      <c r="F289">
        <f>F274</f>
        <v>5</v>
      </c>
      <c r="G289">
        <f>武器!H44</f>
        <v>8</v>
      </c>
      <c r="H289">
        <f>武器!I44</f>
        <v>5</v>
      </c>
      <c r="I289">
        <f>武器!J44</f>
        <v>0</v>
      </c>
      <c r="J289">
        <f>武器!K44</f>
        <v>0</v>
      </c>
      <c r="K289">
        <f>武器!M44</f>
        <v>1000</v>
      </c>
    </row>
    <row r="290" ht="16.5" spans="1:11">
      <c r="A290" s="123" t="s">
        <v>717</v>
      </c>
      <c r="B290" s="123" t="s">
        <v>656</v>
      </c>
      <c r="C290" s="123" t="s">
        <v>367</v>
      </c>
      <c r="D290" s="123">
        <v>5</v>
      </c>
      <c r="E290" s="155">
        <f>E289+F289</f>
        <v>420</v>
      </c>
      <c r="G290">
        <f>武器!H44</f>
        <v>8</v>
      </c>
      <c r="H290">
        <f>武器!I44</f>
        <v>5</v>
      </c>
      <c r="I290">
        <f>武器!J44</f>
        <v>0</v>
      </c>
      <c r="J290">
        <f>武器!K44</f>
        <v>0</v>
      </c>
      <c r="K290">
        <f>武器!M44</f>
        <v>1000</v>
      </c>
    </row>
    <row r="291" ht="16.5" spans="1:11">
      <c r="A291" s="123" t="s">
        <v>718</v>
      </c>
      <c r="B291" s="123" t="s">
        <v>656</v>
      </c>
      <c r="C291" s="123" t="s">
        <v>367</v>
      </c>
      <c r="D291" s="123">
        <v>5</v>
      </c>
      <c r="E291" s="155">
        <f>E290+F289</f>
        <v>425</v>
      </c>
      <c r="G291">
        <f>武器!H44</f>
        <v>8</v>
      </c>
      <c r="H291">
        <f>武器!I44</f>
        <v>5</v>
      </c>
      <c r="I291">
        <f>武器!J44</f>
        <v>0</v>
      </c>
      <c r="J291">
        <f>武器!K44</f>
        <v>0</v>
      </c>
      <c r="K291">
        <f>武器!M44</f>
        <v>1000</v>
      </c>
    </row>
    <row r="292" ht="16.5" spans="1:11">
      <c r="A292" s="123" t="s">
        <v>719</v>
      </c>
      <c r="B292" s="123" t="s">
        <v>656</v>
      </c>
      <c r="C292" s="123" t="s">
        <v>367</v>
      </c>
      <c r="D292" s="123">
        <v>5</v>
      </c>
      <c r="E292" s="155">
        <f>E291+F289</f>
        <v>430</v>
      </c>
      <c r="G292">
        <f>武器!H44</f>
        <v>8</v>
      </c>
      <c r="H292">
        <f>武器!I44</f>
        <v>5</v>
      </c>
      <c r="I292">
        <f>武器!J44</f>
        <v>0</v>
      </c>
      <c r="J292">
        <f>武器!K44</f>
        <v>0</v>
      </c>
      <c r="K292">
        <f>武器!M44</f>
        <v>1000</v>
      </c>
    </row>
    <row r="293" ht="16.5" spans="1:11">
      <c r="A293" s="123" t="s">
        <v>720</v>
      </c>
      <c r="B293" s="123" t="s">
        <v>656</v>
      </c>
      <c r="C293" s="123" t="s">
        <v>367</v>
      </c>
      <c r="D293" s="123">
        <v>5</v>
      </c>
      <c r="E293" s="155">
        <f>E292+F289</f>
        <v>435</v>
      </c>
      <c r="G293">
        <f>武器!H44</f>
        <v>8</v>
      </c>
      <c r="H293">
        <f>武器!I44</f>
        <v>5</v>
      </c>
      <c r="I293">
        <f>武器!J44</f>
        <v>0</v>
      </c>
      <c r="J293">
        <f>武器!K44</f>
        <v>0</v>
      </c>
      <c r="K293">
        <f>武器!M44</f>
        <v>1000</v>
      </c>
    </row>
    <row r="294" ht="16.5" spans="1:11">
      <c r="A294" s="123" t="s">
        <v>721</v>
      </c>
      <c r="B294" s="123" t="s">
        <v>656</v>
      </c>
      <c r="C294" s="123" t="s">
        <v>367</v>
      </c>
      <c r="D294" s="123">
        <v>5</v>
      </c>
      <c r="E294" s="155">
        <f>E293+F289</f>
        <v>440</v>
      </c>
      <c r="G294">
        <f>武器!H44</f>
        <v>8</v>
      </c>
      <c r="H294">
        <f>武器!I44</f>
        <v>5</v>
      </c>
      <c r="I294">
        <f>武器!J44</f>
        <v>0</v>
      </c>
      <c r="J294">
        <f>武器!K44</f>
        <v>0</v>
      </c>
      <c r="K294">
        <f>武器!M44</f>
        <v>1000</v>
      </c>
    </row>
    <row r="295" ht="16.5" spans="1:11">
      <c r="A295" s="123" t="s">
        <v>722</v>
      </c>
      <c r="B295" s="123" t="s">
        <v>656</v>
      </c>
      <c r="C295" s="123" t="s">
        <v>367</v>
      </c>
      <c r="D295" s="123">
        <v>5</v>
      </c>
      <c r="E295" s="155">
        <f>E294+F289</f>
        <v>445</v>
      </c>
      <c r="G295">
        <f>武器!H44</f>
        <v>8</v>
      </c>
      <c r="H295">
        <f>武器!I44</f>
        <v>5</v>
      </c>
      <c r="I295">
        <f>武器!J44</f>
        <v>0</v>
      </c>
      <c r="J295">
        <f>武器!K44</f>
        <v>0</v>
      </c>
      <c r="K295">
        <f>武器!M44</f>
        <v>1000</v>
      </c>
    </row>
    <row r="296" ht="16.5" spans="1:11">
      <c r="A296" s="123" t="s">
        <v>723</v>
      </c>
      <c r="B296" s="123" t="s">
        <v>656</v>
      </c>
      <c r="C296" s="123" t="s">
        <v>367</v>
      </c>
      <c r="D296" s="123">
        <v>5</v>
      </c>
      <c r="E296" s="155">
        <f>E295+F289</f>
        <v>450</v>
      </c>
      <c r="G296">
        <f>武器!H44</f>
        <v>8</v>
      </c>
      <c r="H296">
        <f>武器!I44</f>
        <v>5</v>
      </c>
      <c r="I296">
        <f>武器!J44</f>
        <v>0</v>
      </c>
      <c r="J296">
        <f>武器!K44</f>
        <v>0</v>
      </c>
      <c r="K296">
        <f>武器!M44</f>
        <v>1000</v>
      </c>
    </row>
    <row r="297" ht="16.5" spans="1:11">
      <c r="A297" s="123" t="s">
        <v>724</v>
      </c>
      <c r="B297" s="123" t="s">
        <v>656</v>
      </c>
      <c r="C297" s="123" t="s">
        <v>367</v>
      </c>
      <c r="D297" s="123">
        <v>5</v>
      </c>
      <c r="E297" s="155">
        <f>E296+F289</f>
        <v>455</v>
      </c>
      <c r="G297">
        <f>武器!H44</f>
        <v>8</v>
      </c>
      <c r="H297">
        <f>武器!I44</f>
        <v>5</v>
      </c>
      <c r="I297">
        <f>武器!J44</f>
        <v>0</v>
      </c>
      <c r="J297">
        <f>武器!K44</f>
        <v>0</v>
      </c>
      <c r="K297">
        <f>武器!M44</f>
        <v>1000</v>
      </c>
    </row>
    <row r="298" ht="16.5" spans="1:11">
      <c r="A298" s="123" t="s">
        <v>725</v>
      </c>
      <c r="B298" s="123" t="s">
        <v>656</v>
      </c>
      <c r="C298" s="123" t="s">
        <v>367</v>
      </c>
      <c r="D298" s="123">
        <v>5</v>
      </c>
      <c r="E298" s="155">
        <f>E297+F289</f>
        <v>460</v>
      </c>
      <c r="G298">
        <f>武器!H44</f>
        <v>8</v>
      </c>
      <c r="H298">
        <f>武器!I44</f>
        <v>5</v>
      </c>
      <c r="I298">
        <f>武器!J44</f>
        <v>0</v>
      </c>
      <c r="J298">
        <f>武器!K44</f>
        <v>0</v>
      </c>
      <c r="K298">
        <f>武器!M44</f>
        <v>1000</v>
      </c>
    </row>
    <row r="299" ht="16.5" spans="1:11">
      <c r="A299" s="123" t="s">
        <v>726</v>
      </c>
      <c r="B299" s="123" t="s">
        <v>656</v>
      </c>
      <c r="C299" s="123" t="s">
        <v>367</v>
      </c>
      <c r="D299" s="123">
        <v>5</v>
      </c>
      <c r="E299" s="155">
        <f>E298+F289</f>
        <v>465</v>
      </c>
      <c r="G299">
        <f>武器!H44</f>
        <v>8</v>
      </c>
      <c r="H299">
        <f>武器!I44</f>
        <v>5</v>
      </c>
      <c r="I299">
        <f>武器!J44</f>
        <v>0</v>
      </c>
      <c r="J299">
        <f>武器!K44</f>
        <v>0</v>
      </c>
      <c r="K299">
        <f>武器!M44</f>
        <v>1000</v>
      </c>
    </row>
    <row r="300" ht="16.5" spans="1:11">
      <c r="A300" s="123" t="s">
        <v>727</v>
      </c>
      <c r="B300" s="123" t="s">
        <v>656</v>
      </c>
      <c r="C300" s="123" t="s">
        <v>367</v>
      </c>
      <c r="D300" s="123">
        <v>5</v>
      </c>
      <c r="E300" s="155">
        <f>E299+F289</f>
        <v>470</v>
      </c>
      <c r="G300">
        <f>武器!H44</f>
        <v>8</v>
      </c>
      <c r="H300">
        <f>武器!I44</f>
        <v>5</v>
      </c>
      <c r="I300">
        <f>武器!J44</f>
        <v>0</v>
      </c>
      <c r="J300">
        <f>武器!K44</f>
        <v>0</v>
      </c>
      <c r="K300">
        <f>武器!M44</f>
        <v>1000</v>
      </c>
    </row>
    <row r="301" ht="16.5" spans="1:11">
      <c r="A301" s="123" t="s">
        <v>728</v>
      </c>
      <c r="B301" s="123" t="s">
        <v>656</v>
      </c>
      <c r="C301" s="123" t="s">
        <v>367</v>
      </c>
      <c r="D301" s="123">
        <v>5</v>
      </c>
      <c r="E301" s="155">
        <f>E300+F289</f>
        <v>475</v>
      </c>
      <c r="G301">
        <f>武器!H44</f>
        <v>8</v>
      </c>
      <c r="H301">
        <f>武器!I44</f>
        <v>5</v>
      </c>
      <c r="I301">
        <f>武器!J44</f>
        <v>0</v>
      </c>
      <c r="J301">
        <f>武器!K44</f>
        <v>0</v>
      </c>
      <c r="K301">
        <f>武器!M44</f>
        <v>1000</v>
      </c>
    </row>
    <row r="302" ht="16.5" spans="1:11">
      <c r="A302" s="123" t="s">
        <v>729</v>
      </c>
      <c r="B302" s="123" t="s">
        <v>656</v>
      </c>
      <c r="C302" s="123" t="s">
        <v>367</v>
      </c>
      <c r="D302" s="123">
        <v>5</v>
      </c>
      <c r="E302" s="155">
        <f>E301+F289</f>
        <v>480</v>
      </c>
      <c r="G302">
        <f>武器!H44</f>
        <v>8</v>
      </c>
      <c r="H302">
        <f>武器!I44</f>
        <v>5</v>
      </c>
      <c r="I302">
        <f>武器!J44</f>
        <v>0</v>
      </c>
      <c r="J302">
        <f>武器!K44</f>
        <v>0</v>
      </c>
      <c r="K302">
        <f>武器!M44</f>
        <v>1000</v>
      </c>
    </row>
    <row r="303" ht="16.5" spans="1:11">
      <c r="A303" s="123" t="s">
        <v>730</v>
      </c>
      <c r="B303" s="123" t="s">
        <v>656</v>
      </c>
      <c r="C303" s="123" t="s">
        <v>367</v>
      </c>
      <c r="D303" s="123">
        <v>5</v>
      </c>
      <c r="E303" s="155">
        <f>E302+F289</f>
        <v>485</v>
      </c>
      <c r="G303">
        <f>武器!H44</f>
        <v>8</v>
      </c>
      <c r="H303">
        <f>武器!I44</f>
        <v>5</v>
      </c>
      <c r="I303">
        <f>武器!J44</f>
        <v>0</v>
      </c>
      <c r="J303">
        <f>武器!K44</f>
        <v>0</v>
      </c>
      <c r="K303">
        <f>武器!M44</f>
        <v>1000</v>
      </c>
    </row>
    <row r="304" ht="16.5" spans="1:11">
      <c r="A304" s="155" t="s">
        <v>731</v>
      </c>
      <c r="B304" s="155" t="s">
        <v>732</v>
      </c>
      <c r="C304" s="155" t="s">
        <v>381</v>
      </c>
      <c r="D304" s="155">
        <v>1</v>
      </c>
      <c r="E304" s="156">
        <f>武器!L52</f>
        <v>130</v>
      </c>
      <c r="F304">
        <f>INT((E319-E304)/15)</f>
        <v>5</v>
      </c>
      <c r="G304">
        <f>武器!H52</f>
        <v>3</v>
      </c>
      <c r="H304">
        <f>武器!I52</f>
        <v>6</v>
      </c>
      <c r="I304">
        <f>武器!J52</f>
        <v>0</v>
      </c>
      <c r="J304">
        <f>武器!K52</f>
        <v>0</v>
      </c>
      <c r="K304">
        <f>武器!M52</f>
        <v>1000</v>
      </c>
    </row>
    <row r="305" ht="16.5" spans="1:11">
      <c r="A305" s="155" t="s">
        <v>733</v>
      </c>
      <c r="B305" s="155" t="s">
        <v>732</v>
      </c>
      <c r="C305" s="155" t="s">
        <v>381</v>
      </c>
      <c r="D305" s="155">
        <v>1</v>
      </c>
      <c r="E305" s="155">
        <f>E304+F304</f>
        <v>135</v>
      </c>
      <c r="G305">
        <f>武器!H52</f>
        <v>3</v>
      </c>
      <c r="H305">
        <f>武器!I52</f>
        <v>6</v>
      </c>
      <c r="I305">
        <f>武器!J52</f>
        <v>0</v>
      </c>
      <c r="J305">
        <f>武器!K52</f>
        <v>0</v>
      </c>
      <c r="K305">
        <f>武器!M52</f>
        <v>1000</v>
      </c>
    </row>
    <row r="306" ht="16.5" spans="1:11">
      <c r="A306" s="155" t="s">
        <v>734</v>
      </c>
      <c r="B306" s="155" t="s">
        <v>732</v>
      </c>
      <c r="C306" s="155" t="s">
        <v>381</v>
      </c>
      <c r="D306" s="155">
        <v>1</v>
      </c>
      <c r="E306" s="155">
        <f>E305+F304</f>
        <v>140</v>
      </c>
      <c r="G306">
        <f>武器!H52</f>
        <v>3</v>
      </c>
      <c r="H306">
        <f>武器!I52</f>
        <v>6</v>
      </c>
      <c r="I306">
        <f>武器!J52</f>
        <v>0</v>
      </c>
      <c r="J306">
        <f>武器!K52</f>
        <v>0</v>
      </c>
      <c r="K306">
        <f>武器!M52</f>
        <v>1000</v>
      </c>
    </row>
    <row r="307" ht="16.5" spans="1:11">
      <c r="A307" s="155" t="s">
        <v>735</v>
      </c>
      <c r="B307" s="155" t="s">
        <v>732</v>
      </c>
      <c r="C307" s="155" t="s">
        <v>381</v>
      </c>
      <c r="D307" s="155">
        <v>1</v>
      </c>
      <c r="E307" s="155">
        <f>E306+F304</f>
        <v>145</v>
      </c>
      <c r="G307">
        <f>武器!H52</f>
        <v>3</v>
      </c>
      <c r="H307">
        <f>武器!I52</f>
        <v>6</v>
      </c>
      <c r="I307">
        <f>武器!J52</f>
        <v>0</v>
      </c>
      <c r="J307">
        <f>武器!K52</f>
        <v>0</v>
      </c>
      <c r="K307">
        <f>武器!M52</f>
        <v>1000</v>
      </c>
    </row>
    <row r="308" ht="16.5" spans="1:11">
      <c r="A308" s="155" t="s">
        <v>736</v>
      </c>
      <c r="B308" s="155" t="s">
        <v>732</v>
      </c>
      <c r="C308" s="155" t="s">
        <v>381</v>
      </c>
      <c r="D308" s="155">
        <v>1</v>
      </c>
      <c r="E308" s="155">
        <f>E307+F304</f>
        <v>150</v>
      </c>
      <c r="G308">
        <f>武器!H52</f>
        <v>3</v>
      </c>
      <c r="H308">
        <f>武器!I52</f>
        <v>6</v>
      </c>
      <c r="I308">
        <f>武器!J52</f>
        <v>0</v>
      </c>
      <c r="J308">
        <f>武器!K52</f>
        <v>0</v>
      </c>
      <c r="K308">
        <f>武器!M52</f>
        <v>1000</v>
      </c>
    </row>
    <row r="309" ht="16.5" spans="1:11">
      <c r="A309" s="155" t="s">
        <v>737</v>
      </c>
      <c r="B309" s="155" t="s">
        <v>732</v>
      </c>
      <c r="C309" s="155" t="s">
        <v>381</v>
      </c>
      <c r="D309" s="155">
        <v>1</v>
      </c>
      <c r="E309" s="155">
        <f>E308+F304</f>
        <v>155</v>
      </c>
      <c r="G309">
        <f>武器!H52</f>
        <v>3</v>
      </c>
      <c r="H309">
        <f>武器!I52</f>
        <v>6</v>
      </c>
      <c r="I309">
        <f>武器!J52</f>
        <v>0</v>
      </c>
      <c r="J309">
        <f>武器!K52</f>
        <v>0</v>
      </c>
      <c r="K309">
        <f>武器!M52</f>
        <v>1000</v>
      </c>
    </row>
    <row r="310" ht="16.5" spans="1:11">
      <c r="A310" s="155" t="s">
        <v>738</v>
      </c>
      <c r="B310" s="155" t="s">
        <v>732</v>
      </c>
      <c r="C310" s="155" t="s">
        <v>381</v>
      </c>
      <c r="D310" s="155">
        <v>1</v>
      </c>
      <c r="E310" s="155">
        <f>E309+F304</f>
        <v>160</v>
      </c>
      <c r="G310">
        <f>武器!H52</f>
        <v>3</v>
      </c>
      <c r="H310">
        <f>武器!I52</f>
        <v>6</v>
      </c>
      <c r="I310">
        <f>武器!J52</f>
        <v>0</v>
      </c>
      <c r="J310">
        <f>武器!K52</f>
        <v>0</v>
      </c>
      <c r="K310">
        <f>武器!M52</f>
        <v>1000</v>
      </c>
    </row>
    <row r="311" ht="16.5" spans="1:11">
      <c r="A311" s="155" t="s">
        <v>739</v>
      </c>
      <c r="B311" s="155" t="s">
        <v>732</v>
      </c>
      <c r="C311" s="155" t="s">
        <v>381</v>
      </c>
      <c r="D311" s="155">
        <v>1</v>
      </c>
      <c r="E311" s="155">
        <f>E310+F304</f>
        <v>165</v>
      </c>
      <c r="G311">
        <f>武器!H52</f>
        <v>3</v>
      </c>
      <c r="H311">
        <f>武器!I52</f>
        <v>6</v>
      </c>
      <c r="I311">
        <f>武器!J52</f>
        <v>0</v>
      </c>
      <c r="J311">
        <f>武器!K52</f>
        <v>0</v>
      </c>
      <c r="K311">
        <f>武器!M52</f>
        <v>1000</v>
      </c>
    </row>
    <row r="312" ht="16.5" spans="1:11">
      <c r="A312" s="155" t="s">
        <v>740</v>
      </c>
      <c r="B312" s="155" t="s">
        <v>732</v>
      </c>
      <c r="C312" s="155" t="s">
        <v>381</v>
      </c>
      <c r="D312" s="155">
        <v>1</v>
      </c>
      <c r="E312" s="155">
        <f>E311+F304</f>
        <v>170</v>
      </c>
      <c r="G312">
        <f>武器!H52</f>
        <v>3</v>
      </c>
      <c r="H312">
        <f>武器!I52</f>
        <v>6</v>
      </c>
      <c r="I312">
        <f>武器!J52</f>
        <v>0</v>
      </c>
      <c r="J312">
        <f>武器!K52</f>
        <v>0</v>
      </c>
      <c r="K312">
        <f>武器!M52</f>
        <v>1000</v>
      </c>
    </row>
    <row r="313" ht="16.5" spans="1:11">
      <c r="A313" s="155" t="s">
        <v>741</v>
      </c>
      <c r="B313" s="155" t="s">
        <v>732</v>
      </c>
      <c r="C313" s="155" t="s">
        <v>381</v>
      </c>
      <c r="D313" s="155">
        <v>1</v>
      </c>
      <c r="E313" s="155">
        <f>E312+F304</f>
        <v>175</v>
      </c>
      <c r="G313">
        <f>武器!H52</f>
        <v>3</v>
      </c>
      <c r="H313">
        <f>武器!I52</f>
        <v>6</v>
      </c>
      <c r="I313">
        <f>武器!J52</f>
        <v>0</v>
      </c>
      <c r="J313">
        <f>武器!K52</f>
        <v>0</v>
      </c>
      <c r="K313">
        <f>武器!M52</f>
        <v>1000</v>
      </c>
    </row>
    <row r="314" ht="16.5" spans="1:11">
      <c r="A314" s="155" t="s">
        <v>742</v>
      </c>
      <c r="B314" s="155" t="s">
        <v>732</v>
      </c>
      <c r="C314" s="155" t="s">
        <v>381</v>
      </c>
      <c r="D314" s="155">
        <v>1</v>
      </c>
      <c r="E314" s="155">
        <f>E313+F304</f>
        <v>180</v>
      </c>
      <c r="G314">
        <f>武器!H52</f>
        <v>3</v>
      </c>
      <c r="H314">
        <f>武器!I52</f>
        <v>6</v>
      </c>
      <c r="I314">
        <f>武器!J52</f>
        <v>0</v>
      </c>
      <c r="J314">
        <f>武器!K52</f>
        <v>0</v>
      </c>
      <c r="K314">
        <f>武器!M52</f>
        <v>1000</v>
      </c>
    </row>
    <row r="315" ht="16.5" spans="1:11">
      <c r="A315" s="155" t="s">
        <v>743</v>
      </c>
      <c r="B315" s="155" t="s">
        <v>732</v>
      </c>
      <c r="C315" s="155" t="s">
        <v>381</v>
      </c>
      <c r="D315" s="155">
        <v>1</v>
      </c>
      <c r="E315" s="155">
        <f>E314+F304</f>
        <v>185</v>
      </c>
      <c r="G315">
        <f>武器!H52</f>
        <v>3</v>
      </c>
      <c r="H315">
        <f>武器!I52</f>
        <v>6</v>
      </c>
      <c r="I315">
        <f>武器!J52</f>
        <v>0</v>
      </c>
      <c r="J315">
        <f>武器!K52</f>
        <v>0</v>
      </c>
      <c r="K315">
        <f>武器!M52</f>
        <v>1000</v>
      </c>
    </row>
    <row r="316" ht="16.5" spans="1:11">
      <c r="A316" s="155" t="s">
        <v>744</v>
      </c>
      <c r="B316" s="155" t="s">
        <v>732</v>
      </c>
      <c r="C316" s="155" t="s">
        <v>381</v>
      </c>
      <c r="D316" s="155">
        <v>1</v>
      </c>
      <c r="E316" s="155">
        <f>E315+F304</f>
        <v>190</v>
      </c>
      <c r="G316">
        <f>武器!H52</f>
        <v>3</v>
      </c>
      <c r="H316">
        <f>武器!I52</f>
        <v>6</v>
      </c>
      <c r="I316">
        <f>武器!J52</f>
        <v>0</v>
      </c>
      <c r="J316">
        <f>武器!K52</f>
        <v>0</v>
      </c>
      <c r="K316">
        <f>武器!M52</f>
        <v>1000</v>
      </c>
    </row>
    <row r="317" ht="16.5" spans="1:11">
      <c r="A317" s="155" t="s">
        <v>745</v>
      </c>
      <c r="B317" s="155" t="s">
        <v>732</v>
      </c>
      <c r="C317" s="155" t="s">
        <v>381</v>
      </c>
      <c r="D317" s="155">
        <v>1</v>
      </c>
      <c r="E317" s="155">
        <f>E316+F304</f>
        <v>195</v>
      </c>
      <c r="G317">
        <f>武器!H52</f>
        <v>3</v>
      </c>
      <c r="H317">
        <f>武器!I52</f>
        <v>6</v>
      </c>
      <c r="I317">
        <f>武器!J52</f>
        <v>0</v>
      </c>
      <c r="J317">
        <f>武器!K52</f>
        <v>0</v>
      </c>
      <c r="K317">
        <f>武器!M52</f>
        <v>1000</v>
      </c>
    </row>
    <row r="318" ht="16.5" spans="1:11">
      <c r="A318" s="155" t="s">
        <v>746</v>
      </c>
      <c r="B318" s="155" t="s">
        <v>732</v>
      </c>
      <c r="C318" s="155" t="s">
        <v>381</v>
      </c>
      <c r="D318" s="155">
        <v>1</v>
      </c>
      <c r="E318" s="155">
        <f>E317+F304</f>
        <v>200</v>
      </c>
      <c r="G318">
        <f>武器!H52</f>
        <v>3</v>
      </c>
      <c r="H318">
        <f>武器!I52</f>
        <v>6</v>
      </c>
      <c r="I318">
        <f>武器!J52</f>
        <v>0</v>
      </c>
      <c r="J318">
        <f>武器!K52</f>
        <v>0</v>
      </c>
      <c r="K318">
        <f>武器!M52</f>
        <v>1000</v>
      </c>
    </row>
    <row r="319" ht="16.5" spans="1:11">
      <c r="A319" s="155" t="s">
        <v>747</v>
      </c>
      <c r="B319" s="155" t="s">
        <v>732</v>
      </c>
      <c r="C319" s="155" t="s">
        <v>381</v>
      </c>
      <c r="D319" s="155">
        <v>2</v>
      </c>
      <c r="E319" s="156">
        <f>武器!L53</f>
        <v>205</v>
      </c>
      <c r="F319">
        <f>INT((E334-E319)/15)</f>
        <v>5</v>
      </c>
      <c r="G319">
        <f>武器!H53</f>
        <v>3</v>
      </c>
      <c r="H319">
        <f>武器!I53</f>
        <v>6</v>
      </c>
      <c r="I319">
        <f>武器!J53</f>
        <v>0</v>
      </c>
      <c r="J319">
        <f>武器!K53</f>
        <v>0</v>
      </c>
      <c r="K319">
        <f>武器!M53</f>
        <v>1000</v>
      </c>
    </row>
    <row r="320" ht="16.5" spans="1:11">
      <c r="A320" s="155" t="s">
        <v>748</v>
      </c>
      <c r="B320" s="155" t="s">
        <v>732</v>
      </c>
      <c r="C320" s="155" t="s">
        <v>381</v>
      </c>
      <c r="D320" s="155">
        <v>2</v>
      </c>
      <c r="E320" s="155">
        <f>E319+F319</f>
        <v>210</v>
      </c>
      <c r="G320">
        <f>武器!H53</f>
        <v>3</v>
      </c>
      <c r="H320">
        <f>武器!I53</f>
        <v>6</v>
      </c>
      <c r="I320">
        <f>武器!J53</f>
        <v>0</v>
      </c>
      <c r="J320">
        <f>武器!K53</f>
        <v>0</v>
      </c>
      <c r="K320">
        <f>武器!M53</f>
        <v>1000</v>
      </c>
    </row>
    <row r="321" ht="16.5" spans="1:11">
      <c r="A321" s="155" t="s">
        <v>749</v>
      </c>
      <c r="B321" s="155" t="s">
        <v>732</v>
      </c>
      <c r="C321" s="155" t="s">
        <v>381</v>
      </c>
      <c r="D321" s="155">
        <v>2</v>
      </c>
      <c r="E321" s="155">
        <f>E320+F319</f>
        <v>215</v>
      </c>
      <c r="G321">
        <f>武器!H53</f>
        <v>3</v>
      </c>
      <c r="H321">
        <f>武器!I53</f>
        <v>6</v>
      </c>
      <c r="I321">
        <f>武器!J53</f>
        <v>0</v>
      </c>
      <c r="J321">
        <f>武器!K53</f>
        <v>0</v>
      </c>
      <c r="K321">
        <f>武器!M53</f>
        <v>1000</v>
      </c>
    </row>
    <row r="322" ht="16.5" spans="1:11">
      <c r="A322" s="155" t="s">
        <v>750</v>
      </c>
      <c r="B322" s="155" t="s">
        <v>732</v>
      </c>
      <c r="C322" s="155" t="s">
        <v>381</v>
      </c>
      <c r="D322" s="155">
        <v>2</v>
      </c>
      <c r="E322" s="155">
        <f>E321+F319</f>
        <v>220</v>
      </c>
      <c r="G322">
        <f>武器!H53</f>
        <v>3</v>
      </c>
      <c r="H322">
        <f>武器!I53</f>
        <v>6</v>
      </c>
      <c r="I322">
        <f>武器!J53</f>
        <v>0</v>
      </c>
      <c r="J322">
        <f>武器!K53</f>
        <v>0</v>
      </c>
      <c r="K322">
        <f>武器!M53</f>
        <v>1000</v>
      </c>
    </row>
    <row r="323" ht="16.5" spans="1:11">
      <c r="A323" s="155" t="s">
        <v>751</v>
      </c>
      <c r="B323" s="155" t="s">
        <v>732</v>
      </c>
      <c r="C323" s="155" t="s">
        <v>381</v>
      </c>
      <c r="D323" s="155">
        <v>2</v>
      </c>
      <c r="E323" s="155">
        <f>E322+F319</f>
        <v>225</v>
      </c>
      <c r="G323">
        <f>武器!H53</f>
        <v>3</v>
      </c>
      <c r="H323">
        <f>武器!I53</f>
        <v>6</v>
      </c>
      <c r="I323">
        <f>武器!J53</f>
        <v>0</v>
      </c>
      <c r="J323">
        <f>武器!K53</f>
        <v>0</v>
      </c>
      <c r="K323">
        <f>武器!M53</f>
        <v>1000</v>
      </c>
    </row>
    <row r="324" ht="16.5" spans="1:11">
      <c r="A324" s="155" t="s">
        <v>752</v>
      </c>
      <c r="B324" s="155" t="s">
        <v>732</v>
      </c>
      <c r="C324" s="155" t="s">
        <v>381</v>
      </c>
      <c r="D324" s="155">
        <v>2</v>
      </c>
      <c r="E324" s="155">
        <f>E323+F319</f>
        <v>230</v>
      </c>
      <c r="G324">
        <f>武器!H53</f>
        <v>3</v>
      </c>
      <c r="H324">
        <f>武器!I53</f>
        <v>6</v>
      </c>
      <c r="I324">
        <f>武器!J53</f>
        <v>0</v>
      </c>
      <c r="J324">
        <f>武器!K53</f>
        <v>0</v>
      </c>
      <c r="K324">
        <f>武器!M53</f>
        <v>1000</v>
      </c>
    </row>
    <row r="325" ht="16.5" spans="1:11">
      <c r="A325" s="155" t="s">
        <v>753</v>
      </c>
      <c r="B325" s="155" t="s">
        <v>732</v>
      </c>
      <c r="C325" s="155" t="s">
        <v>381</v>
      </c>
      <c r="D325" s="155">
        <v>2</v>
      </c>
      <c r="E325" s="155">
        <f>E324+F319</f>
        <v>235</v>
      </c>
      <c r="G325">
        <f>武器!H53</f>
        <v>3</v>
      </c>
      <c r="H325">
        <f>武器!I53</f>
        <v>6</v>
      </c>
      <c r="I325">
        <f>武器!J53</f>
        <v>0</v>
      </c>
      <c r="J325">
        <f>武器!K53</f>
        <v>0</v>
      </c>
      <c r="K325">
        <f>武器!M53</f>
        <v>1000</v>
      </c>
    </row>
    <row r="326" ht="16.5" spans="1:11">
      <c r="A326" s="155" t="s">
        <v>754</v>
      </c>
      <c r="B326" s="155" t="s">
        <v>732</v>
      </c>
      <c r="C326" s="155" t="s">
        <v>381</v>
      </c>
      <c r="D326" s="155">
        <v>2</v>
      </c>
      <c r="E326" s="155">
        <f>E325+F319</f>
        <v>240</v>
      </c>
      <c r="G326">
        <f>武器!H53</f>
        <v>3</v>
      </c>
      <c r="H326">
        <f>武器!I53</f>
        <v>6</v>
      </c>
      <c r="I326">
        <f>武器!J53</f>
        <v>0</v>
      </c>
      <c r="J326">
        <f>武器!K53</f>
        <v>0</v>
      </c>
      <c r="K326">
        <f>武器!M53</f>
        <v>1000</v>
      </c>
    </row>
    <row r="327" ht="16.5" spans="1:11">
      <c r="A327" s="155" t="s">
        <v>755</v>
      </c>
      <c r="B327" s="155" t="s">
        <v>732</v>
      </c>
      <c r="C327" s="155" t="s">
        <v>381</v>
      </c>
      <c r="D327" s="155">
        <v>2</v>
      </c>
      <c r="E327" s="155">
        <f>E326+F319</f>
        <v>245</v>
      </c>
      <c r="G327">
        <f>武器!H53</f>
        <v>3</v>
      </c>
      <c r="H327">
        <f>武器!I53</f>
        <v>6</v>
      </c>
      <c r="I327">
        <f>武器!J53</f>
        <v>0</v>
      </c>
      <c r="J327">
        <f>武器!K53</f>
        <v>0</v>
      </c>
      <c r="K327">
        <f>武器!M53</f>
        <v>1000</v>
      </c>
    </row>
    <row r="328" ht="16.5" spans="1:11">
      <c r="A328" s="155" t="s">
        <v>756</v>
      </c>
      <c r="B328" s="155" t="s">
        <v>732</v>
      </c>
      <c r="C328" s="155" t="s">
        <v>381</v>
      </c>
      <c r="D328" s="155">
        <v>2</v>
      </c>
      <c r="E328" s="155">
        <f>E327+F319</f>
        <v>250</v>
      </c>
      <c r="G328">
        <f>武器!H53</f>
        <v>3</v>
      </c>
      <c r="H328">
        <f>武器!I53</f>
        <v>6</v>
      </c>
      <c r="I328">
        <f>武器!J53</f>
        <v>0</v>
      </c>
      <c r="J328">
        <f>武器!K53</f>
        <v>0</v>
      </c>
      <c r="K328">
        <f>武器!M53</f>
        <v>1000</v>
      </c>
    </row>
    <row r="329" ht="16.5" spans="1:11">
      <c r="A329" s="155" t="s">
        <v>757</v>
      </c>
      <c r="B329" s="155" t="s">
        <v>732</v>
      </c>
      <c r="C329" s="155" t="s">
        <v>381</v>
      </c>
      <c r="D329" s="155">
        <v>2</v>
      </c>
      <c r="E329" s="155">
        <f>E328+F319</f>
        <v>255</v>
      </c>
      <c r="G329">
        <f>武器!H53</f>
        <v>3</v>
      </c>
      <c r="H329">
        <f>武器!I53</f>
        <v>6</v>
      </c>
      <c r="I329">
        <f>武器!J53</f>
        <v>0</v>
      </c>
      <c r="J329">
        <f>武器!K53</f>
        <v>0</v>
      </c>
      <c r="K329">
        <f>武器!M53</f>
        <v>1000</v>
      </c>
    </row>
    <row r="330" ht="16.5" spans="1:11">
      <c r="A330" s="155" t="s">
        <v>758</v>
      </c>
      <c r="B330" s="155" t="s">
        <v>732</v>
      </c>
      <c r="C330" s="155" t="s">
        <v>381</v>
      </c>
      <c r="D330" s="155">
        <v>2</v>
      </c>
      <c r="E330" s="155">
        <f>E329+F319</f>
        <v>260</v>
      </c>
      <c r="G330">
        <f>武器!H53</f>
        <v>3</v>
      </c>
      <c r="H330">
        <f>武器!I53</f>
        <v>6</v>
      </c>
      <c r="I330">
        <f>武器!J53</f>
        <v>0</v>
      </c>
      <c r="J330">
        <f>武器!K53</f>
        <v>0</v>
      </c>
      <c r="K330">
        <f>武器!M53</f>
        <v>1000</v>
      </c>
    </row>
    <row r="331" ht="16.5" spans="1:11">
      <c r="A331" s="155" t="s">
        <v>759</v>
      </c>
      <c r="B331" s="155" t="s">
        <v>732</v>
      </c>
      <c r="C331" s="155" t="s">
        <v>381</v>
      </c>
      <c r="D331" s="155">
        <v>2</v>
      </c>
      <c r="E331" s="155">
        <f>E330+F319</f>
        <v>265</v>
      </c>
      <c r="G331">
        <f>武器!H53</f>
        <v>3</v>
      </c>
      <c r="H331">
        <f>武器!I53</f>
        <v>6</v>
      </c>
      <c r="I331">
        <f>武器!J53</f>
        <v>0</v>
      </c>
      <c r="J331">
        <f>武器!K53</f>
        <v>0</v>
      </c>
      <c r="K331">
        <f>武器!M53</f>
        <v>1000</v>
      </c>
    </row>
    <row r="332" ht="16.5" spans="1:11">
      <c r="A332" s="155" t="s">
        <v>760</v>
      </c>
      <c r="B332" s="155" t="s">
        <v>732</v>
      </c>
      <c r="C332" s="155" t="s">
        <v>381</v>
      </c>
      <c r="D332" s="155">
        <v>2</v>
      </c>
      <c r="E332" s="155">
        <f>E331+F319</f>
        <v>270</v>
      </c>
      <c r="G332">
        <f>武器!H53</f>
        <v>3</v>
      </c>
      <c r="H332">
        <f>武器!I53</f>
        <v>6</v>
      </c>
      <c r="I332">
        <f>武器!J53</f>
        <v>0</v>
      </c>
      <c r="J332">
        <f>武器!K53</f>
        <v>0</v>
      </c>
      <c r="K332">
        <f>武器!M53</f>
        <v>1000</v>
      </c>
    </row>
    <row r="333" ht="16.5" spans="1:11">
      <c r="A333" s="155" t="s">
        <v>761</v>
      </c>
      <c r="B333" s="155" t="s">
        <v>732</v>
      </c>
      <c r="C333" s="155" t="s">
        <v>381</v>
      </c>
      <c r="D333" s="155">
        <v>2</v>
      </c>
      <c r="E333" s="155">
        <f>E332+F319</f>
        <v>275</v>
      </c>
      <c r="G333">
        <f>武器!H53</f>
        <v>3</v>
      </c>
      <c r="H333">
        <f>武器!I53</f>
        <v>6</v>
      </c>
      <c r="I333">
        <f>武器!J53</f>
        <v>0</v>
      </c>
      <c r="J333">
        <f>武器!K53</f>
        <v>0</v>
      </c>
      <c r="K333">
        <f>武器!M53</f>
        <v>1000</v>
      </c>
    </row>
    <row r="334" ht="16.5" spans="1:11">
      <c r="A334" s="155" t="s">
        <v>762</v>
      </c>
      <c r="B334" s="155" t="s">
        <v>732</v>
      </c>
      <c r="C334" s="155" t="s">
        <v>381</v>
      </c>
      <c r="D334" s="155">
        <v>3</v>
      </c>
      <c r="E334" s="156">
        <f>武器!L54</f>
        <v>280</v>
      </c>
      <c r="F334">
        <f>INT((E349-E334)/15)</f>
        <v>5</v>
      </c>
      <c r="G334">
        <f>武器!H54</f>
        <v>4</v>
      </c>
      <c r="H334">
        <f>武器!I54</f>
        <v>6</v>
      </c>
      <c r="I334">
        <f>武器!J54</f>
        <v>0</v>
      </c>
      <c r="J334">
        <f>武器!K54</f>
        <v>0</v>
      </c>
      <c r="K334">
        <f>武器!M54</f>
        <v>1000</v>
      </c>
    </row>
    <row r="335" ht="16.5" spans="1:11">
      <c r="A335" s="155" t="s">
        <v>763</v>
      </c>
      <c r="B335" s="155" t="s">
        <v>732</v>
      </c>
      <c r="C335" s="155" t="s">
        <v>381</v>
      </c>
      <c r="D335" s="155">
        <v>3</v>
      </c>
      <c r="E335" s="155">
        <f>E334+F334</f>
        <v>285</v>
      </c>
      <c r="G335">
        <f>武器!H54</f>
        <v>4</v>
      </c>
      <c r="H335">
        <f>武器!I54</f>
        <v>6</v>
      </c>
      <c r="I335">
        <f>武器!J54</f>
        <v>0</v>
      </c>
      <c r="J335">
        <f>武器!K54</f>
        <v>0</v>
      </c>
      <c r="K335">
        <f>武器!M54</f>
        <v>1000</v>
      </c>
    </row>
    <row r="336" ht="16.5" spans="1:11">
      <c r="A336" s="155" t="s">
        <v>764</v>
      </c>
      <c r="B336" s="155" t="s">
        <v>732</v>
      </c>
      <c r="C336" s="155" t="s">
        <v>381</v>
      </c>
      <c r="D336" s="155">
        <v>3</v>
      </c>
      <c r="E336" s="155">
        <f>E335+F334</f>
        <v>290</v>
      </c>
      <c r="G336">
        <f>武器!H54</f>
        <v>4</v>
      </c>
      <c r="H336">
        <f>武器!I54</f>
        <v>6</v>
      </c>
      <c r="I336">
        <f>武器!J54</f>
        <v>0</v>
      </c>
      <c r="J336">
        <f>武器!K54</f>
        <v>0</v>
      </c>
      <c r="K336">
        <f>武器!M54</f>
        <v>1000</v>
      </c>
    </row>
    <row r="337" ht="16.5" spans="1:11">
      <c r="A337" s="155" t="s">
        <v>765</v>
      </c>
      <c r="B337" s="155" t="s">
        <v>732</v>
      </c>
      <c r="C337" s="155" t="s">
        <v>381</v>
      </c>
      <c r="D337" s="155">
        <v>3</v>
      </c>
      <c r="E337" s="155">
        <f>E336+F334</f>
        <v>295</v>
      </c>
      <c r="G337">
        <f>武器!H54</f>
        <v>4</v>
      </c>
      <c r="H337">
        <f>武器!I54</f>
        <v>6</v>
      </c>
      <c r="I337">
        <f>武器!J54</f>
        <v>0</v>
      </c>
      <c r="J337">
        <f>武器!K54</f>
        <v>0</v>
      </c>
      <c r="K337">
        <f>武器!M54</f>
        <v>1000</v>
      </c>
    </row>
    <row r="338" ht="16.5" spans="1:11">
      <c r="A338" s="155" t="s">
        <v>766</v>
      </c>
      <c r="B338" s="155" t="s">
        <v>732</v>
      </c>
      <c r="C338" s="155" t="s">
        <v>381</v>
      </c>
      <c r="D338" s="155">
        <v>3</v>
      </c>
      <c r="E338" s="155">
        <f>E337+F334</f>
        <v>300</v>
      </c>
      <c r="G338">
        <f>武器!H54</f>
        <v>4</v>
      </c>
      <c r="H338">
        <f>武器!I54</f>
        <v>6</v>
      </c>
      <c r="I338">
        <f>武器!J54</f>
        <v>0</v>
      </c>
      <c r="J338">
        <f>武器!K54</f>
        <v>0</v>
      </c>
      <c r="K338">
        <f>武器!M54</f>
        <v>1000</v>
      </c>
    </row>
    <row r="339" ht="16.5" spans="1:11">
      <c r="A339" s="155" t="s">
        <v>767</v>
      </c>
      <c r="B339" s="155" t="s">
        <v>732</v>
      </c>
      <c r="C339" s="155" t="s">
        <v>381</v>
      </c>
      <c r="D339" s="155">
        <v>3</v>
      </c>
      <c r="E339" s="155">
        <f>E338+F334</f>
        <v>305</v>
      </c>
      <c r="G339">
        <f>武器!H54</f>
        <v>4</v>
      </c>
      <c r="H339">
        <f>武器!I54</f>
        <v>6</v>
      </c>
      <c r="I339">
        <f>武器!J54</f>
        <v>0</v>
      </c>
      <c r="J339">
        <f>武器!K54</f>
        <v>0</v>
      </c>
      <c r="K339">
        <f>武器!M54</f>
        <v>1000</v>
      </c>
    </row>
    <row r="340" ht="16.5" spans="1:11">
      <c r="A340" s="155" t="s">
        <v>768</v>
      </c>
      <c r="B340" s="155" t="s">
        <v>732</v>
      </c>
      <c r="C340" s="155" t="s">
        <v>381</v>
      </c>
      <c r="D340" s="155">
        <v>3</v>
      </c>
      <c r="E340" s="155">
        <f>E339+F334</f>
        <v>310</v>
      </c>
      <c r="G340">
        <f>武器!H54</f>
        <v>4</v>
      </c>
      <c r="H340">
        <f>武器!I54</f>
        <v>6</v>
      </c>
      <c r="I340">
        <f>武器!J54</f>
        <v>0</v>
      </c>
      <c r="J340">
        <f>武器!K54</f>
        <v>0</v>
      </c>
      <c r="K340">
        <f>武器!M54</f>
        <v>1000</v>
      </c>
    </row>
    <row r="341" ht="16.5" spans="1:11">
      <c r="A341" s="155" t="s">
        <v>769</v>
      </c>
      <c r="B341" s="155" t="s">
        <v>732</v>
      </c>
      <c r="C341" s="155" t="s">
        <v>381</v>
      </c>
      <c r="D341" s="155">
        <v>3</v>
      </c>
      <c r="E341" s="155">
        <f>E340+F334</f>
        <v>315</v>
      </c>
      <c r="G341">
        <f>武器!H54</f>
        <v>4</v>
      </c>
      <c r="H341">
        <f>武器!I54</f>
        <v>6</v>
      </c>
      <c r="I341">
        <f>武器!J54</f>
        <v>0</v>
      </c>
      <c r="J341">
        <f>武器!K54</f>
        <v>0</v>
      </c>
      <c r="K341">
        <f>武器!M54</f>
        <v>1000</v>
      </c>
    </row>
    <row r="342" ht="16.5" spans="1:11">
      <c r="A342" s="155" t="s">
        <v>770</v>
      </c>
      <c r="B342" s="155" t="s">
        <v>732</v>
      </c>
      <c r="C342" s="155" t="s">
        <v>381</v>
      </c>
      <c r="D342" s="155">
        <v>3</v>
      </c>
      <c r="E342" s="155">
        <f>E341+F334</f>
        <v>320</v>
      </c>
      <c r="G342">
        <f>武器!H54</f>
        <v>4</v>
      </c>
      <c r="H342">
        <f>武器!I54</f>
        <v>6</v>
      </c>
      <c r="I342">
        <f>武器!J54</f>
        <v>0</v>
      </c>
      <c r="J342">
        <f>武器!K54</f>
        <v>0</v>
      </c>
      <c r="K342">
        <f>武器!M54</f>
        <v>1000</v>
      </c>
    </row>
    <row r="343" ht="16.5" spans="1:11">
      <c r="A343" s="155" t="s">
        <v>771</v>
      </c>
      <c r="B343" s="155" t="s">
        <v>732</v>
      </c>
      <c r="C343" s="155" t="s">
        <v>381</v>
      </c>
      <c r="D343" s="155">
        <v>3</v>
      </c>
      <c r="E343" s="155">
        <f>E342+F334</f>
        <v>325</v>
      </c>
      <c r="G343">
        <f>武器!H54</f>
        <v>4</v>
      </c>
      <c r="H343">
        <f>武器!I54</f>
        <v>6</v>
      </c>
      <c r="I343">
        <f>武器!J54</f>
        <v>0</v>
      </c>
      <c r="J343">
        <f>武器!K54</f>
        <v>0</v>
      </c>
      <c r="K343">
        <f>武器!M54</f>
        <v>1000</v>
      </c>
    </row>
    <row r="344" ht="16.5" spans="1:11">
      <c r="A344" s="155" t="s">
        <v>772</v>
      </c>
      <c r="B344" s="155" t="s">
        <v>732</v>
      </c>
      <c r="C344" s="155" t="s">
        <v>381</v>
      </c>
      <c r="D344" s="155">
        <v>3</v>
      </c>
      <c r="E344" s="155">
        <f>E343+F334</f>
        <v>330</v>
      </c>
      <c r="G344">
        <f>武器!H54</f>
        <v>4</v>
      </c>
      <c r="H344">
        <f>武器!I54</f>
        <v>6</v>
      </c>
      <c r="I344">
        <f>武器!J54</f>
        <v>0</v>
      </c>
      <c r="J344">
        <f>武器!K54</f>
        <v>0</v>
      </c>
      <c r="K344">
        <f>武器!M54</f>
        <v>1000</v>
      </c>
    </row>
    <row r="345" ht="16.5" spans="1:11">
      <c r="A345" s="155" t="s">
        <v>773</v>
      </c>
      <c r="B345" s="155" t="s">
        <v>732</v>
      </c>
      <c r="C345" s="155" t="s">
        <v>381</v>
      </c>
      <c r="D345" s="155">
        <v>3</v>
      </c>
      <c r="E345" s="155">
        <f>E344+F334</f>
        <v>335</v>
      </c>
      <c r="G345">
        <f>武器!H54</f>
        <v>4</v>
      </c>
      <c r="H345">
        <f>武器!I54</f>
        <v>6</v>
      </c>
      <c r="I345">
        <f>武器!J54</f>
        <v>0</v>
      </c>
      <c r="J345">
        <f>武器!K54</f>
        <v>0</v>
      </c>
      <c r="K345">
        <f>武器!M54</f>
        <v>1000</v>
      </c>
    </row>
    <row r="346" ht="16.5" spans="1:11">
      <c r="A346" s="155" t="s">
        <v>774</v>
      </c>
      <c r="B346" s="155" t="s">
        <v>732</v>
      </c>
      <c r="C346" s="155" t="s">
        <v>381</v>
      </c>
      <c r="D346" s="155">
        <v>3</v>
      </c>
      <c r="E346" s="155">
        <f>E345+F334</f>
        <v>340</v>
      </c>
      <c r="G346">
        <f>武器!H54</f>
        <v>4</v>
      </c>
      <c r="H346">
        <f>武器!I54</f>
        <v>6</v>
      </c>
      <c r="I346">
        <f>武器!J54</f>
        <v>0</v>
      </c>
      <c r="J346">
        <f>武器!K54</f>
        <v>0</v>
      </c>
      <c r="K346">
        <f>武器!M54</f>
        <v>1000</v>
      </c>
    </row>
    <row r="347" ht="16.5" spans="1:11">
      <c r="A347" s="155" t="s">
        <v>775</v>
      </c>
      <c r="B347" s="155" t="s">
        <v>732</v>
      </c>
      <c r="C347" s="155" t="s">
        <v>381</v>
      </c>
      <c r="D347" s="155">
        <v>3</v>
      </c>
      <c r="E347" s="155">
        <f>E346+F334</f>
        <v>345</v>
      </c>
      <c r="G347">
        <f>武器!H54</f>
        <v>4</v>
      </c>
      <c r="H347">
        <f>武器!I54</f>
        <v>6</v>
      </c>
      <c r="I347">
        <f>武器!J54</f>
        <v>0</v>
      </c>
      <c r="J347">
        <f>武器!K54</f>
        <v>0</v>
      </c>
      <c r="K347">
        <f>武器!M54</f>
        <v>1000</v>
      </c>
    </row>
    <row r="348" ht="16.5" spans="1:11">
      <c r="A348" s="155" t="s">
        <v>776</v>
      </c>
      <c r="B348" s="155" t="s">
        <v>732</v>
      </c>
      <c r="C348" s="155" t="s">
        <v>381</v>
      </c>
      <c r="D348" s="155">
        <v>3</v>
      </c>
      <c r="E348" s="155">
        <f>E347+F334</f>
        <v>350</v>
      </c>
      <c r="G348">
        <f>武器!H54</f>
        <v>4</v>
      </c>
      <c r="H348">
        <f>武器!I54</f>
        <v>6</v>
      </c>
      <c r="I348">
        <f>武器!J54</f>
        <v>0</v>
      </c>
      <c r="J348">
        <f>武器!K54</f>
        <v>0</v>
      </c>
      <c r="K348">
        <f>武器!M54</f>
        <v>1000</v>
      </c>
    </row>
    <row r="349" ht="16.5" spans="1:11">
      <c r="A349" s="155" t="s">
        <v>777</v>
      </c>
      <c r="B349" s="155" t="s">
        <v>732</v>
      </c>
      <c r="C349" s="155" t="s">
        <v>381</v>
      </c>
      <c r="D349" s="155">
        <v>4</v>
      </c>
      <c r="E349" s="156">
        <f>武器!L55</f>
        <v>355</v>
      </c>
      <c r="F349">
        <f>INT((E364-E349)/15)</f>
        <v>5</v>
      </c>
      <c r="G349">
        <f>武器!H55</f>
        <v>4</v>
      </c>
      <c r="H349">
        <f>武器!I55</f>
        <v>6</v>
      </c>
      <c r="I349">
        <f>武器!J55</f>
        <v>0</v>
      </c>
      <c r="J349">
        <f>武器!K55</f>
        <v>0</v>
      </c>
      <c r="K349">
        <f>武器!M55</f>
        <v>1000</v>
      </c>
    </row>
    <row r="350" ht="16.5" spans="1:11">
      <c r="A350" s="155" t="s">
        <v>778</v>
      </c>
      <c r="B350" s="155" t="s">
        <v>732</v>
      </c>
      <c r="C350" s="155" t="s">
        <v>381</v>
      </c>
      <c r="D350" s="155">
        <v>4</v>
      </c>
      <c r="E350" s="155">
        <f>E349+F349</f>
        <v>360</v>
      </c>
      <c r="G350">
        <f>武器!H55</f>
        <v>4</v>
      </c>
      <c r="H350">
        <f>武器!I55</f>
        <v>6</v>
      </c>
      <c r="I350">
        <f>武器!J55</f>
        <v>0</v>
      </c>
      <c r="J350">
        <f>武器!K55</f>
        <v>0</v>
      </c>
      <c r="K350">
        <f>武器!M55</f>
        <v>1000</v>
      </c>
    </row>
    <row r="351" ht="16.5" spans="1:11">
      <c r="A351" s="155" t="s">
        <v>779</v>
      </c>
      <c r="B351" s="155" t="s">
        <v>732</v>
      </c>
      <c r="C351" s="155" t="s">
        <v>381</v>
      </c>
      <c r="D351" s="155">
        <v>4</v>
      </c>
      <c r="E351" s="155">
        <f>E350+F349</f>
        <v>365</v>
      </c>
      <c r="G351">
        <f>武器!H55</f>
        <v>4</v>
      </c>
      <c r="H351">
        <f>武器!I55</f>
        <v>6</v>
      </c>
      <c r="I351">
        <f>武器!J55</f>
        <v>0</v>
      </c>
      <c r="J351">
        <f>武器!K55</f>
        <v>0</v>
      </c>
      <c r="K351">
        <f>武器!M55</f>
        <v>1000</v>
      </c>
    </row>
    <row r="352" ht="16.5" spans="1:11">
      <c r="A352" s="155" t="s">
        <v>780</v>
      </c>
      <c r="B352" s="155" t="s">
        <v>732</v>
      </c>
      <c r="C352" s="155" t="s">
        <v>381</v>
      </c>
      <c r="D352" s="155">
        <v>4</v>
      </c>
      <c r="E352" s="155">
        <f>E351+F349</f>
        <v>370</v>
      </c>
      <c r="G352">
        <f>武器!H55</f>
        <v>4</v>
      </c>
      <c r="H352">
        <f>武器!I55</f>
        <v>6</v>
      </c>
      <c r="I352">
        <f>武器!J55</f>
        <v>0</v>
      </c>
      <c r="J352">
        <f>武器!K55</f>
        <v>0</v>
      </c>
      <c r="K352">
        <f>武器!M55</f>
        <v>1000</v>
      </c>
    </row>
    <row r="353" ht="16.5" spans="1:11">
      <c r="A353" s="155" t="s">
        <v>781</v>
      </c>
      <c r="B353" s="155" t="s">
        <v>732</v>
      </c>
      <c r="C353" s="155" t="s">
        <v>381</v>
      </c>
      <c r="D353" s="155">
        <v>4</v>
      </c>
      <c r="E353" s="155">
        <f>E352+F349</f>
        <v>375</v>
      </c>
      <c r="G353">
        <f>武器!H55</f>
        <v>4</v>
      </c>
      <c r="H353">
        <f>武器!I55</f>
        <v>6</v>
      </c>
      <c r="I353">
        <f>武器!J55</f>
        <v>0</v>
      </c>
      <c r="J353">
        <f>武器!K55</f>
        <v>0</v>
      </c>
      <c r="K353">
        <f>武器!M55</f>
        <v>1000</v>
      </c>
    </row>
    <row r="354" ht="16.5" spans="1:11">
      <c r="A354" s="155" t="s">
        <v>782</v>
      </c>
      <c r="B354" s="155" t="s">
        <v>732</v>
      </c>
      <c r="C354" s="155" t="s">
        <v>381</v>
      </c>
      <c r="D354" s="155">
        <v>4</v>
      </c>
      <c r="E354" s="155">
        <f>E353+F349</f>
        <v>380</v>
      </c>
      <c r="G354">
        <f>武器!H55</f>
        <v>4</v>
      </c>
      <c r="H354">
        <f>武器!I55</f>
        <v>6</v>
      </c>
      <c r="I354">
        <f>武器!J55</f>
        <v>0</v>
      </c>
      <c r="J354">
        <f>武器!K55</f>
        <v>0</v>
      </c>
      <c r="K354">
        <f>武器!M55</f>
        <v>1000</v>
      </c>
    </row>
    <row r="355" ht="16.5" spans="1:11">
      <c r="A355" s="155" t="s">
        <v>783</v>
      </c>
      <c r="B355" s="155" t="s">
        <v>732</v>
      </c>
      <c r="C355" s="155" t="s">
        <v>381</v>
      </c>
      <c r="D355" s="155">
        <v>4</v>
      </c>
      <c r="E355" s="155">
        <f>E354+F349</f>
        <v>385</v>
      </c>
      <c r="G355">
        <f>武器!H55</f>
        <v>4</v>
      </c>
      <c r="H355">
        <f>武器!I55</f>
        <v>6</v>
      </c>
      <c r="I355">
        <f>武器!J55</f>
        <v>0</v>
      </c>
      <c r="J355">
        <f>武器!K55</f>
        <v>0</v>
      </c>
      <c r="K355">
        <f>武器!M55</f>
        <v>1000</v>
      </c>
    </row>
    <row r="356" ht="16.5" spans="1:11">
      <c r="A356" s="155" t="s">
        <v>784</v>
      </c>
      <c r="B356" s="155" t="s">
        <v>732</v>
      </c>
      <c r="C356" s="155" t="s">
        <v>381</v>
      </c>
      <c r="D356" s="155">
        <v>4</v>
      </c>
      <c r="E356" s="155">
        <f>E355+F349</f>
        <v>390</v>
      </c>
      <c r="G356">
        <f>武器!H55</f>
        <v>4</v>
      </c>
      <c r="H356">
        <f>武器!I55</f>
        <v>6</v>
      </c>
      <c r="I356">
        <f>武器!J55</f>
        <v>0</v>
      </c>
      <c r="J356">
        <f>武器!K55</f>
        <v>0</v>
      </c>
      <c r="K356">
        <f>武器!M55</f>
        <v>1000</v>
      </c>
    </row>
    <row r="357" ht="16.5" spans="1:11">
      <c r="A357" s="155" t="s">
        <v>785</v>
      </c>
      <c r="B357" s="155" t="s">
        <v>732</v>
      </c>
      <c r="C357" s="155" t="s">
        <v>381</v>
      </c>
      <c r="D357" s="155">
        <v>4</v>
      </c>
      <c r="E357" s="155">
        <f>E356+F349</f>
        <v>395</v>
      </c>
      <c r="G357">
        <f>武器!H55</f>
        <v>4</v>
      </c>
      <c r="H357">
        <f>武器!I55</f>
        <v>6</v>
      </c>
      <c r="I357">
        <f>武器!J55</f>
        <v>0</v>
      </c>
      <c r="J357">
        <f>武器!K55</f>
        <v>0</v>
      </c>
      <c r="K357">
        <f>武器!M55</f>
        <v>1000</v>
      </c>
    </row>
    <row r="358" ht="16.5" spans="1:11">
      <c r="A358" s="155" t="s">
        <v>786</v>
      </c>
      <c r="B358" s="155" t="s">
        <v>732</v>
      </c>
      <c r="C358" s="155" t="s">
        <v>381</v>
      </c>
      <c r="D358" s="155">
        <v>4</v>
      </c>
      <c r="E358" s="155">
        <f>E357+F349</f>
        <v>400</v>
      </c>
      <c r="G358">
        <f>武器!H55</f>
        <v>4</v>
      </c>
      <c r="H358">
        <f>武器!I55</f>
        <v>6</v>
      </c>
      <c r="I358">
        <f>武器!J55</f>
        <v>0</v>
      </c>
      <c r="J358">
        <f>武器!K55</f>
        <v>0</v>
      </c>
      <c r="K358">
        <f>武器!M55</f>
        <v>1000</v>
      </c>
    </row>
    <row r="359" ht="16.5" spans="1:11">
      <c r="A359" s="155" t="s">
        <v>787</v>
      </c>
      <c r="B359" s="155" t="s">
        <v>732</v>
      </c>
      <c r="C359" s="155" t="s">
        <v>381</v>
      </c>
      <c r="D359" s="155">
        <v>4</v>
      </c>
      <c r="E359" s="155">
        <f>E358+F349</f>
        <v>405</v>
      </c>
      <c r="G359">
        <f>武器!H55</f>
        <v>4</v>
      </c>
      <c r="H359">
        <f>武器!I55</f>
        <v>6</v>
      </c>
      <c r="I359">
        <f>武器!J55</f>
        <v>0</v>
      </c>
      <c r="J359">
        <f>武器!K55</f>
        <v>0</v>
      </c>
      <c r="K359">
        <f>武器!M55</f>
        <v>1000</v>
      </c>
    </row>
    <row r="360" ht="16.5" spans="1:11">
      <c r="A360" s="155" t="s">
        <v>788</v>
      </c>
      <c r="B360" s="155" t="s">
        <v>732</v>
      </c>
      <c r="C360" s="155" t="s">
        <v>381</v>
      </c>
      <c r="D360" s="155">
        <v>4</v>
      </c>
      <c r="E360" s="155">
        <f>E359+F349</f>
        <v>410</v>
      </c>
      <c r="G360">
        <f>武器!H55</f>
        <v>4</v>
      </c>
      <c r="H360">
        <f>武器!I55</f>
        <v>6</v>
      </c>
      <c r="I360">
        <f>武器!J55</f>
        <v>0</v>
      </c>
      <c r="J360">
        <f>武器!K55</f>
        <v>0</v>
      </c>
      <c r="K360">
        <f>武器!M55</f>
        <v>1000</v>
      </c>
    </row>
    <row r="361" ht="16.5" spans="1:11">
      <c r="A361" s="155" t="s">
        <v>789</v>
      </c>
      <c r="B361" s="155" t="s">
        <v>732</v>
      </c>
      <c r="C361" s="155" t="s">
        <v>381</v>
      </c>
      <c r="D361" s="155">
        <v>4</v>
      </c>
      <c r="E361" s="155">
        <f>E360+F349</f>
        <v>415</v>
      </c>
      <c r="G361">
        <f>武器!H55</f>
        <v>4</v>
      </c>
      <c r="H361">
        <f>武器!I55</f>
        <v>6</v>
      </c>
      <c r="I361">
        <f>武器!J55</f>
        <v>0</v>
      </c>
      <c r="J361">
        <f>武器!K55</f>
        <v>0</v>
      </c>
      <c r="K361">
        <f>武器!M55</f>
        <v>1000</v>
      </c>
    </row>
    <row r="362" ht="16.5" spans="1:11">
      <c r="A362" s="155" t="s">
        <v>790</v>
      </c>
      <c r="B362" s="155" t="s">
        <v>732</v>
      </c>
      <c r="C362" s="155" t="s">
        <v>381</v>
      </c>
      <c r="D362" s="155">
        <v>4</v>
      </c>
      <c r="E362" s="155">
        <f>E361+F349</f>
        <v>420</v>
      </c>
      <c r="G362">
        <f>武器!H55</f>
        <v>4</v>
      </c>
      <c r="H362">
        <f>武器!I55</f>
        <v>6</v>
      </c>
      <c r="I362">
        <f>武器!J55</f>
        <v>0</v>
      </c>
      <c r="J362">
        <f>武器!K55</f>
        <v>0</v>
      </c>
      <c r="K362">
        <f>武器!M55</f>
        <v>1000</v>
      </c>
    </row>
    <row r="363" ht="16.5" spans="1:11">
      <c r="A363" s="155" t="s">
        <v>791</v>
      </c>
      <c r="B363" s="155" t="s">
        <v>732</v>
      </c>
      <c r="C363" s="155" t="s">
        <v>381</v>
      </c>
      <c r="D363" s="155">
        <v>4</v>
      </c>
      <c r="E363" s="155">
        <f>E362+F349</f>
        <v>425</v>
      </c>
      <c r="G363">
        <f>武器!H55</f>
        <v>4</v>
      </c>
      <c r="H363">
        <f>武器!I55</f>
        <v>6</v>
      </c>
      <c r="I363">
        <f>武器!J55</f>
        <v>0</v>
      </c>
      <c r="J363">
        <f>武器!K55</f>
        <v>0</v>
      </c>
      <c r="K363">
        <f>武器!M55</f>
        <v>1000</v>
      </c>
    </row>
    <row r="364" ht="16.5" spans="1:11">
      <c r="A364" s="155" t="s">
        <v>792</v>
      </c>
      <c r="B364" s="155" t="s">
        <v>732</v>
      </c>
      <c r="C364" s="155" t="s">
        <v>381</v>
      </c>
      <c r="D364" s="155">
        <v>5</v>
      </c>
      <c r="E364" s="156">
        <f>武器!L56</f>
        <v>430</v>
      </c>
      <c r="F364">
        <f>F349</f>
        <v>5</v>
      </c>
      <c r="G364">
        <f>武器!H56</f>
        <v>5</v>
      </c>
      <c r="H364">
        <f>武器!I56</f>
        <v>7</v>
      </c>
      <c r="I364">
        <f>武器!J56</f>
        <v>0</v>
      </c>
      <c r="J364">
        <f>武器!K56</f>
        <v>0</v>
      </c>
      <c r="K364">
        <f>武器!M56</f>
        <v>1000</v>
      </c>
    </row>
    <row r="365" ht="16.5" spans="1:11">
      <c r="A365" s="155" t="s">
        <v>793</v>
      </c>
      <c r="B365" s="155" t="s">
        <v>732</v>
      </c>
      <c r="C365" s="155" t="s">
        <v>381</v>
      </c>
      <c r="D365" s="155">
        <v>5</v>
      </c>
      <c r="E365" s="155">
        <f>E364+F364</f>
        <v>435</v>
      </c>
      <c r="G365">
        <f>武器!H56</f>
        <v>5</v>
      </c>
      <c r="H365">
        <f>武器!I56</f>
        <v>7</v>
      </c>
      <c r="I365">
        <f>武器!J56</f>
        <v>0</v>
      </c>
      <c r="J365">
        <f>武器!K56</f>
        <v>0</v>
      </c>
      <c r="K365">
        <f>武器!M56</f>
        <v>1000</v>
      </c>
    </row>
    <row r="366" ht="16.5" spans="1:11">
      <c r="A366" s="155" t="s">
        <v>794</v>
      </c>
      <c r="B366" s="155" t="s">
        <v>732</v>
      </c>
      <c r="C366" s="155" t="s">
        <v>381</v>
      </c>
      <c r="D366" s="155">
        <v>5</v>
      </c>
      <c r="E366" s="155">
        <f>E365+F364</f>
        <v>440</v>
      </c>
      <c r="G366">
        <f>武器!H56</f>
        <v>5</v>
      </c>
      <c r="H366">
        <f>武器!I56</f>
        <v>7</v>
      </c>
      <c r="I366">
        <f>武器!J56</f>
        <v>0</v>
      </c>
      <c r="J366">
        <f>武器!K56</f>
        <v>0</v>
      </c>
      <c r="K366">
        <f>武器!M56</f>
        <v>1000</v>
      </c>
    </row>
    <row r="367" ht="16.5" spans="1:11">
      <c r="A367" s="155" t="s">
        <v>795</v>
      </c>
      <c r="B367" s="155" t="s">
        <v>732</v>
      </c>
      <c r="C367" s="155" t="s">
        <v>381</v>
      </c>
      <c r="D367" s="155">
        <v>5</v>
      </c>
      <c r="E367" s="155">
        <f>E366+F364</f>
        <v>445</v>
      </c>
      <c r="G367">
        <f>武器!H56</f>
        <v>5</v>
      </c>
      <c r="H367">
        <f>武器!I56</f>
        <v>7</v>
      </c>
      <c r="I367">
        <f>武器!J56</f>
        <v>0</v>
      </c>
      <c r="J367">
        <f>武器!K56</f>
        <v>0</v>
      </c>
      <c r="K367">
        <f>武器!M56</f>
        <v>1000</v>
      </c>
    </row>
    <row r="368" ht="16.5" spans="1:11">
      <c r="A368" s="155" t="s">
        <v>796</v>
      </c>
      <c r="B368" s="155" t="s">
        <v>732</v>
      </c>
      <c r="C368" s="155" t="s">
        <v>381</v>
      </c>
      <c r="D368" s="155">
        <v>5</v>
      </c>
      <c r="E368" s="155">
        <f>E367+F364</f>
        <v>450</v>
      </c>
      <c r="G368">
        <f>武器!H56</f>
        <v>5</v>
      </c>
      <c r="H368">
        <f>武器!I56</f>
        <v>7</v>
      </c>
      <c r="I368">
        <f>武器!J56</f>
        <v>0</v>
      </c>
      <c r="J368">
        <f>武器!K56</f>
        <v>0</v>
      </c>
      <c r="K368">
        <f>武器!M56</f>
        <v>1000</v>
      </c>
    </row>
    <row r="369" ht="16.5" spans="1:11">
      <c r="A369" s="155" t="s">
        <v>797</v>
      </c>
      <c r="B369" s="155" t="s">
        <v>732</v>
      </c>
      <c r="C369" s="155" t="s">
        <v>381</v>
      </c>
      <c r="D369" s="155">
        <v>5</v>
      </c>
      <c r="E369" s="155">
        <f>E368+F364</f>
        <v>455</v>
      </c>
      <c r="G369">
        <f>武器!H56</f>
        <v>5</v>
      </c>
      <c r="H369">
        <f>武器!I56</f>
        <v>7</v>
      </c>
      <c r="I369">
        <f>武器!J56</f>
        <v>0</v>
      </c>
      <c r="J369">
        <f>武器!K56</f>
        <v>0</v>
      </c>
      <c r="K369">
        <f>武器!M56</f>
        <v>1000</v>
      </c>
    </row>
    <row r="370" ht="16.5" spans="1:11">
      <c r="A370" s="155" t="s">
        <v>798</v>
      </c>
      <c r="B370" s="155" t="s">
        <v>732</v>
      </c>
      <c r="C370" s="155" t="s">
        <v>381</v>
      </c>
      <c r="D370" s="155">
        <v>5</v>
      </c>
      <c r="E370" s="155">
        <f>E369+F364</f>
        <v>460</v>
      </c>
      <c r="G370">
        <f>武器!H56</f>
        <v>5</v>
      </c>
      <c r="H370">
        <f>武器!I56</f>
        <v>7</v>
      </c>
      <c r="I370">
        <f>武器!J56</f>
        <v>0</v>
      </c>
      <c r="J370">
        <f>武器!K56</f>
        <v>0</v>
      </c>
      <c r="K370">
        <f>武器!M56</f>
        <v>1000</v>
      </c>
    </row>
    <row r="371" ht="16.5" spans="1:11">
      <c r="A371" s="155" t="s">
        <v>799</v>
      </c>
      <c r="B371" s="155" t="s">
        <v>732</v>
      </c>
      <c r="C371" s="155" t="s">
        <v>381</v>
      </c>
      <c r="D371" s="155">
        <v>5</v>
      </c>
      <c r="E371" s="155">
        <f>E370+F364</f>
        <v>465</v>
      </c>
      <c r="G371">
        <f>武器!H56</f>
        <v>5</v>
      </c>
      <c r="H371">
        <f>武器!I56</f>
        <v>7</v>
      </c>
      <c r="I371">
        <f>武器!J56</f>
        <v>0</v>
      </c>
      <c r="J371">
        <f>武器!K56</f>
        <v>0</v>
      </c>
      <c r="K371">
        <f>武器!M56</f>
        <v>1000</v>
      </c>
    </row>
    <row r="372" ht="16.5" spans="1:11">
      <c r="A372" s="155" t="s">
        <v>800</v>
      </c>
      <c r="B372" s="155" t="s">
        <v>732</v>
      </c>
      <c r="C372" s="155" t="s">
        <v>381</v>
      </c>
      <c r="D372" s="155">
        <v>5</v>
      </c>
      <c r="E372" s="155">
        <f>E371+F364</f>
        <v>470</v>
      </c>
      <c r="G372">
        <f>武器!H56</f>
        <v>5</v>
      </c>
      <c r="H372">
        <f>武器!I56</f>
        <v>7</v>
      </c>
      <c r="I372">
        <f>武器!J56</f>
        <v>0</v>
      </c>
      <c r="J372">
        <f>武器!K56</f>
        <v>0</v>
      </c>
      <c r="K372">
        <f>武器!M56</f>
        <v>1000</v>
      </c>
    </row>
    <row r="373" ht="16.5" spans="1:11">
      <c r="A373" s="155" t="s">
        <v>801</v>
      </c>
      <c r="B373" s="155" t="s">
        <v>732</v>
      </c>
      <c r="C373" s="155" t="s">
        <v>381</v>
      </c>
      <c r="D373" s="155">
        <v>5</v>
      </c>
      <c r="E373" s="155">
        <f>E372+F364</f>
        <v>475</v>
      </c>
      <c r="G373">
        <f>武器!H56</f>
        <v>5</v>
      </c>
      <c r="H373">
        <f>武器!I56</f>
        <v>7</v>
      </c>
      <c r="I373">
        <f>武器!J56</f>
        <v>0</v>
      </c>
      <c r="J373">
        <f>武器!K56</f>
        <v>0</v>
      </c>
      <c r="K373">
        <f>武器!M56</f>
        <v>1000</v>
      </c>
    </row>
    <row r="374" ht="16.5" spans="1:11">
      <c r="A374" s="155" t="s">
        <v>802</v>
      </c>
      <c r="B374" s="155" t="s">
        <v>732</v>
      </c>
      <c r="C374" s="155" t="s">
        <v>381</v>
      </c>
      <c r="D374" s="155">
        <v>5</v>
      </c>
      <c r="E374" s="155">
        <f>E373+F364</f>
        <v>480</v>
      </c>
      <c r="G374">
        <f>武器!H56</f>
        <v>5</v>
      </c>
      <c r="H374">
        <f>武器!I56</f>
        <v>7</v>
      </c>
      <c r="I374">
        <f>武器!J56</f>
        <v>0</v>
      </c>
      <c r="J374">
        <f>武器!K56</f>
        <v>0</v>
      </c>
      <c r="K374">
        <f>武器!M56</f>
        <v>1000</v>
      </c>
    </row>
    <row r="375" ht="16.5" spans="1:11">
      <c r="A375" s="155" t="s">
        <v>803</v>
      </c>
      <c r="B375" s="155" t="s">
        <v>732</v>
      </c>
      <c r="C375" s="155" t="s">
        <v>381</v>
      </c>
      <c r="D375" s="155">
        <v>5</v>
      </c>
      <c r="E375" s="155">
        <f>E374+F364</f>
        <v>485</v>
      </c>
      <c r="G375">
        <f>武器!H56</f>
        <v>5</v>
      </c>
      <c r="H375">
        <f>武器!I56</f>
        <v>7</v>
      </c>
      <c r="I375">
        <f>武器!J56</f>
        <v>0</v>
      </c>
      <c r="J375">
        <f>武器!K56</f>
        <v>0</v>
      </c>
      <c r="K375">
        <f>武器!M56</f>
        <v>1000</v>
      </c>
    </row>
    <row r="376" ht="16.5" spans="1:11">
      <c r="A376" s="155" t="s">
        <v>804</v>
      </c>
      <c r="B376" s="155" t="s">
        <v>732</v>
      </c>
      <c r="C376" s="155" t="s">
        <v>381</v>
      </c>
      <c r="D376" s="155">
        <v>5</v>
      </c>
      <c r="E376" s="155">
        <f>E375+F364</f>
        <v>490</v>
      </c>
      <c r="G376">
        <f>武器!H56</f>
        <v>5</v>
      </c>
      <c r="H376">
        <f>武器!I56</f>
        <v>7</v>
      </c>
      <c r="I376">
        <f>武器!J56</f>
        <v>0</v>
      </c>
      <c r="J376">
        <f>武器!K56</f>
        <v>0</v>
      </c>
      <c r="K376">
        <f>武器!M56</f>
        <v>1000</v>
      </c>
    </row>
    <row r="377" ht="16.5" spans="1:11">
      <c r="A377" s="155" t="s">
        <v>805</v>
      </c>
      <c r="B377" s="155" t="s">
        <v>732</v>
      </c>
      <c r="C377" s="155" t="s">
        <v>381</v>
      </c>
      <c r="D377" s="155">
        <v>5</v>
      </c>
      <c r="E377" s="155">
        <f>E376+F364</f>
        <v>495</v>
      </c>
      <c r="G377">
        <f>武器!H56</f>
        <v>5</v>
      </c>
      <c r="H377">
        <f>武器!I56</f>
        <v>7</v>
      </c>
      <c r="I377">
        <f>武器!J56</f>
        <v>0</v>
      </c>
      <c r="J377">
        <f>武器!K56</f>
        <v>0</v>
      </c>
      <c r="K377">
        <f>武器!M56</f>
        <v>1000</v>
      </c>
    </row>
    <row r="378" ht="16.5" spans="1:11">
      <c r="A378" s="155" t="s">
        <v>806</v>
      </c>
      <c r="B378" s="155" t="s">
        <v>732</v>
      </c>
      <c r="C378" s="155" t="s">
        <v>381</v>
      </c>
      <c r="D378" s="155">
        <v>5</v>
      </c>
      <c r="E378" s="155">
        <f>E377+F364</f>
        <v>500</v>
      </c>
      <c r="G378">
        <f>武器!H56</f>
        <v>5</v>
      </c>
      <c r="H378">
        <f>武器!I56</f>
        <v>7</v>
      </c>
      <c r="I378">
        <f>武器!J56</f>
        <v>0</v>
      </c>
      <c r="J378">
        <f>武器!K56</f>
        <v>0</v>
      </c>
      <c r="K378">
        <f>武器!M56</f>
        <v>1000</v>
      </c>
    </row>
    <row r="379" ht="16.5" spans="1:11">
      <c r="A379" s="123" t="s">
        <v>807</v>
      </c>
      <c r="B379" s="123" t="s">
        <v>808</v>
      </c>
      <c r="C379" s="123" t="s">
        <v>374</v>
      </c>
      <c r="D379" s="123">
        <v>1</v>
      </c>
      <c r="E379" s="157">
        <f>武器!L46</f>
        <v>40</v>
      </c>
      <c r="F379">
        <f>INT((E394-E379)/15)</f>
        <v>1</v>
      </c>
      <c r="G379">
        <f>武器!H46</f>
        <v>55</v>
      </c>
      <c r="H379">
        <f>武器!I46</f>
        <v>5</v>
      </c>
      <c r="I379">
        <f>武器!J46</f>
        <v>5</v>
      </c>
      <c r="J379">
        <f>武器!K46</f>
        <v>0.15</v>
      </c>
      <c r="K379">
        <f>武器!M46</f>
        <v>400</v>
      </c>
    </row>
    <row r="380" ht="16.5" spans="1:11">
      <c r="A380" s="123" t="s">
        <v>809</v>
      </c>
      <c r="B380" s="123" t="s">
        <v>808</v>
      </c>
      <c r="C380" s="123" t="s">
        <v>374</v>
      </c>
      <c r="D380" s="123">
        <v>1</v>
      </c>
      <c r="E380" s="155">
        <f>E379+F379</f>
        <v>41</v>
      </c>
      <c r="G380">
        <f>武器!H46</f>
        <v>55</v>
      </c>
      <c r="H380">
        <f>武器!I46</f>
        <v>5</v>
      </c>
      <c r="I380">
        <f>武器!J46</f>
        <v>5</v>
      </c>
      <c r="J380">
        <f>武器!K46</f>
        <v>0.15</v>
      </c>
      <c r="K380">
        <f>武器!M46</f>
        <v>400</v>
      </c>
    </row>
    <row r="381" ht="16.5" spans="1:11">
      <c r="A381" s="123" t="s">
        <v>810</v>
      </c>
      <c r="B381" s="123" t="s">
        <v>808</v>
      </c>
      <c r="C381" s="123" t="s">
        <v>374</v>
      </c>
      <c r="D381" s="123">
        <v>1</v>
      </c>
      <c r="E381" s="155">
        <f>E380+F379</f>
        <v>42</v>
      </c>
      <c r="G381">
        <f>武器!H46</f>
        <v>55</v>
      </c>
      <c r="H381">
        <f>武器!I46</f>
        <v>5</v>
      </c>
      <c r="I381">
        <f>武器!J46</f>
        <v>5</v>
      </c>
      <c r="J381">
        <f>武器!K46</f>
        <v>0.15</v>
      </c>
      <c r="K381">
        <f>武器!M46</f>
        <v>400</v>
      </c>
    </row>
    <row r="382" ht="16.5" spans="1:11">
      <c r="A382" s="123" t="s">
        <v>811</v>
      </c>
      <c r="B382" s="123" t="s">
        <v>808</v>
      </c>
      <c r="C382" s="123" t="s">
        <v>374</v>
      </c>
      <c r="D382" s="123">
        <v>1</v>
      </c>
      <c r="E382" s="155">
        <f>E381+F379</f>
        <v>43</v>
      </c>
      <c r="G382">
        <f>武器!H46</f>
        <v>55</v>
      </c>
      <c r="H382">
        <f>武器!I46</f>
        <v>5</v>
      </c>
      <c r="I382">
        <f>武器!J46</f>
        <v>5</v>
      </c>
      <c r="J382">
        <f>武器!K46</f>
        <v>0.15</v>
      </c>
      <c r="K382">
        <f>武器!M46</f>
        <v>400</v>
      </c>
    </row>
    <row r="383" ht="16.5" spans="1:11">
      <c r="A383" s="123" t="s">
        <v>812</v>
      </c>
      <c r="B383" s="123" t="s">
        <v>808</v>
      </c>
      <c r="C383" s="123" t="s">
        <v>374</v>
      </c>
      <c r="D383" s="123">
        <v>1</v>
      </c>
      <c r="E383" s="155">
        <f>E382+F379</f>
        <v>44</v>
      </c>
      <c r="G383">
        <f>武器!H46</f>
        <v>55</v>
      </c>
      <c r="H383">
        <f>武器!I46</f>
        <v>5</v>
      </c>
      <c r="I383">
        <f>武器!J46</f>
        <v>5</v>
      </c>
      <c r="J383">
        <f>武器!K46</f>
        <v>0.15</v>
      </c>
      <c r="K383">
        <f>武器!M46</f>
        <v>400</v>
      </c>
    </row>
    <row r="384" ht="16.5" spans="1:11">
      <c r="A384" s="123" t="s">
        <v>813</v>
      </c>
      <c r="B384" s="123" t="s">
        <v>808</v>
      </c>
      <c r="C384" s="123" t="s">
        <v>374</v>
      </c>
      <c r="D384" s="123">
        <v>1</v>
      </c>
      <c r="E384" s="155">
        <f>E383+F379</f>
        <v>45</v>
      </c>
      <c r="G384">
        <f>武器!H46</f>
        <v>55</v>
      </c>
      <c r="H384">
        <f>武器!I46</f>
        <v>5</v>
      </c>
      <c r="I384">
        <f>武器!J46</f>
        <v>5</v>
      </c>
      <c r="J384">
        <f>武器!K46</f>
        <v>0.15</v>
      </c>
      <c r="K384">
        <f>武器!M46</f>
        <v>400</v>
      </c>
    </row>
    <row r="385" ht="16.5" spans="1:11">
      <c r="A385" s="123" t="s">
        <v>814</v>
      </c>
      <c r="B385" s="123" t="s">
        <v>808</v>
      </c>
      <c r="C385" s="123" t="s">
        <v>374</v>
      </c>
      <c r="D385" s="123">
        <v>1</v>
      </c>
      <c r="E385" s="155">
        <f>E384+F379</f>
        <v>46</v>
      </c>
      <c r="G385">
        <f>武器!H46</f>
        <v>55</v>
      </c>
      <c r="H385">
        <f>武器!I46</f>
        <v>5</v>
      </c>
      <c r="I385">
        <f>武器!J46</f>
        <v>5</v>
      </c>
      <c r="J385">
        <f>武器!K46</f>
        <v>0.15</v>
      </c>
      <c r="K385">
        <f>武器!M46</f>
        <v>400</v>
      </c>
    </row>
    <row r="386" ht="16.5" spans="1:11">
      <c r="A386" s="123" t="s">
        <v>815</v>
      </c>
      <c r="B386" s="123" t="s">
        <v>808</v>
      </c>
      <c r="C386" s="123" t="s">
        <v>374</v>
      </c>
      <c r="D386" s="123">
        <v>1</v>
      </c>
      <c r="E386" s="155">
        <f>E385+F379</f>
        <v>47</v>
      </c>
      <c r="G386">
        <f>武器!H46</f>
        <v>55</v>
      </c>
      <c r="H386">
        <f>武器!I46</f>
        <v>5</v>
      </c>
      <c r="I386">
        <f>武器!J46</f>
        <v>5</v>
      </c>
      <c r="J386">
        <f>武器!K46</f>
        <v>0.15</v>
      </c>
      <c r="K386">
        <f>武器!M46</f>
        <v>400</v>
      </c>
    </row>
    <row r="387" ht="16.5" spans="1:11">
      <c r="A387" s="123" t="s">
        <v>816</v>
      </c>
      <c r="B387" s="123" t="s">
        <v>808</v>
      </c>
      <c r="C387" s="123" t="s">
        <v>374</v>
      </c>
      <c r="D387" s="123">
        <v>1</v>
      </c>
      <c r="E387" s="155">
        <f>E386+F379</f>
        <v>48</v>
      </c>
      <c r="G387">
        <f>武器!H46</f>
        <v>55</v>
      </c>
      <c r="H387">
        <f>武器!I46</f>
        <v>5</v>
      </c>
      <c r="I387">
        <f>武器!J46</f>
        <v>5</v>
      </c>
      <c r="J387">
        <f>武器!K46</f>
        <v>0.15</v>
      </c>
      <c r="K387">
        <f>武器!M46</f>
        <v>400</v>
      </c>
    </row>
    <row r="388" ht="16.5" spans="1:11">
      <c r="A388" s="123" t="s">
        <v>817</v>
      </c>
      <c r="B388" s="123" t="s">
        <v>808</v>
      </c>
      <c r="C388" s="123" t="s">
        <v>374</v>
      </c>
      <c r="D388" s="123">
        <v>1</v>
      </c>
      <c r="E388" s="155">
        <f>E387+F379</f>
        <v>49</v>
      </c>
      <c r="G388">
        <f>武器!H46</f>
        <v>55</v>
      </c>
      <c r="H388">
        <f>武器!I46</f>
        <v>5</v>
      </c>
      <c r="I388">
        <f>武器!J46</f>
        <v>5</v>
      </c>
      <c r="J388">
        <f>武器!K46</f>
        <v>0.15</v>
      </c>
      <c r="K388">
        <f>武器!M46</f>
        <v>400</v>
      </c>
    </row>
    <row r="389" ht="16.5" spans="1:11">
      <c r="A389" s="123" t="s">
        <v>818</v>
      </c>
      <c r="B389" s="123" t="s">
        <v>808</v>
      </c>
      <c r="C389" s="123" t="s">
        <v>374</v>
      </c>
      <c r="D389" s="123">
        <v>1</v>
      </c>
      <c r="E389" s="155">
        <f>E388+F379</f>
        <v>50</v>
      </c>
      <c r="G389">
        <f>武器!H46</f>
        <v>55</v>
      </c>
      <c r="H389">
        <f>武器!I46</f>
        <v>5</v>
      </c>
      <c r="I389">
        <f>武器!J46</f>
        <v>5</v>
      </c>
      <c r="J389">
        <f>武器!K46</f>
        <v>0.15</v>
      </c>
      <c r="K389">
        <f>武器!M46</f>
        <v>400</v>
      </c>
    </row>
    <row r="390" ht="16.5" spans="1:11">
      <c r="A390" s="123" t="s">
        <v>819</v>
      </c>
      <c r="B390" s="123" t="s">
        <v>808</v>
      </c>
      <c r="C390" s="123" t="s">
        <v>374</v>
      </c>
      <c r="D390" s="123">
        <v>1</v>
      </c>
      <c r="E390" s="155">
        <f>E389+F379</f>
        <v>51</v>
      </c>
      <c r="G390">
        <f>武器!H46</f>
        <v>55</v>
      </c>
      <c r="H390">
        <f>武器!I46</f>
        <v>5</v>
      </c>
      <c r="I390">
        <f>武器!J46</f>
        <v>5</v>
      </c>
      <c r="J390">
        <f>武器!K46</f>
        <v>0.15</v>
      </c>
      <c r="K390">
        <f>武器!M46</f>
        <v>400</v>
      </c>
    </row>
    <row r="391" ht="16.5" spans="1:11">
      <c r="A391" s="123" t="s">
        <v>820</v>
      </c>
      <c r="B391" s="123" t="s">
        <v>808</v>
      </c>
      <c r="C391" s="123" t="s">
        <v>374</v>
      </c>
      <c r="D391" s="123">
        <v>1</v>
      </c>
      <c r="E391" s="155">
        <f>E390+F379</f>
        <v>52</v>
      </c>
      <c r="G391">
        <f>武器!H46</f>
        <v>55</v>
      </c>
      <c r="H391">
        <f>武器!I46</f>
        <v>5</v>
      </c>
      <c r="I391">
        <f>武器!J46</f>
        <v>5</v>
      </c>
      <c r="J391">
        <f>武器!K46</f>
        <v>0.15</v>
      </c>
      <c r="K391">
        <f>武器!M46</f>
        <v>400</v>
      </c>
    </row>
    <row r="392" ht="16.5" spans="1:11">
      <c r="A392" s="123" t="s">
        <v>821</v>
      </c>
      <c r="B392" s="123" t="s">
        <v>808</v>
      </c>
      <c r="C392" s="123" t="s">
        <v>374</v>
      </c>
      <c r="D392" s="123">
        <v>1</v>
      </c>
      <c r="E392" s="155">
        <f>E391+F379</f>
        <v>53</v>
      </c>
      <c r="G392">
        <f>武器!H46</f>
        <v>55</v>
      </c>
      <c r="H392">
        <f>武器!I46</f>
        <v>5</v>
      </c>
      <c r="I392">
        <f>武器!J46</f>
        <v>5</v>
      </c>
      <c r="J392">
        <f>武器!K46</f>
        <v>0.15</v>
      </c>
      <c r="K392">
        <f>武器!M46</f>
        <v>400</v>
      </c>
    </row>
    <row r="393" ht="16.5" spans="1:11">
      <c r="A393" s="123" t="s">
        <v>822</v>
      </c>
      <c r="B393" s="123" t="s">
        <v>808</v>
      </c>
      <c r="C393" s="123" t="s">
        <v>374</v>
      </c>
      <c r="D393" s="123">
        <v>1</v>
      </c>
      <c r="E393" s="155">
        <f>E392+F379</f>
        <v>54</v>
      </c>
      <c r="G393">
        <f>武器!H46</f>
        <v>55</v>
      </c>
      <c r="H393">
        <f>武器!I46</f>
        <v>5</v>
      </c>
      <c r="I393">
        <f>武器!J46</f>
        <v>5</v>
      </c>
      <c r="J393">
        <f>武器!K46</f>
        <v>0.15</v>
      </c>
      <c r="K393">
        <f>武器!M46</f>
        <v>400</v>
      </c>
    </row>
    <row r="394" ht="16.5" spans="1:11">
      <c r="A394" s="123" t="s">
        <v>823</v>
      </c>
      <c r="B394" s="123" t="s">
        <v>808</v>
      </c>
      <c r="C394" s="123" t="s">
        <v>374</v>
      </c>
      <c r="D394" s="123">
        <v>2</v>
      </c>
      <c r="E394" s="157">
        <f>武器!L47</f>
        <v>67</v>
      </c>
      <c r="F394">
        <f>INT((E409-E394)/15)</f>
        <v>1</v>
      </c>
      <c r="G394">
        <f>武器!H47</f>
        <v>60</v>
      </c>
      <c r="H394">
        <f>武器!I47</f>
        <v>5</v>
      </c>
      <c r="I394">
        <f>武器!J47</f>
        <v>5</v>
      </c>
      <c r="J394">
        <f>武器!K47</f>
        <v>0.15</v>
      </c>
      <c r="K394">
        <f>武器!M47</f>
        <v>400</v>
      </c>
    </row>
    <row r="395" ht="16.5" spans="1:11">
      <c r="A395" s="123" t="s">
        <v>824</v>
      </c>
      <c r="B395" s="123" t="s">
        <v>808</v>
      </c>
      <c r="C395" s="123" t="s">
        <v>374</v>
      </c>
      <c r="D395" s="123">
        <v>2</v>
      </c>
      <c r="E395" s="155">
        <f>E394+F394</f>
        <v>68</v>
      </c>
      <c r="G395">
        <f>武器!H47</f>
        <v>60</v>
      </c>
      <c r="H395">
        <f>武器!I47</f>
        <v>5</v>
      </c>
      <c r="I395">
        <f>武器!J47</f>
        <v>5</v>
      </c>
      <c r="J395">
        <f>武器!K47</f>
        <v>0.15</v>
      </c>
      <c r="K395">
        <f>武器!M47</f>
        <v>400</v>
      </c>
    </row>
    <row r="396" ht="16.5" spans="1:11">
      <c r="A396" s="123" t="s">
        <v>825</v>
      </c>
      <c r="B396" s="123" t="s">
        <v>808</v>
      </c>
      <c r="C396" s="123" t="s">
        <v>374</v>
      </c>
      <c r="D396" s="123">
        <v>2</v>
      </c>
      <c r="E396" s="155">
        <f>E395+F394</f>
        <v>69</v>
      </c>
      <c r="G396">
        <f>武器!H47</f>
        <v>60</v>
      </c>
      <c r="H396">
        <f>武器!I47</f>
        <v>5</v>
      </c>
      <c r="I396">
        <f>武器!J47</f>
        <v>5</v>
      </c>
      <c r="J396">
        <f>武器!K47</f>
        <v>0.15</v>
      </c>
      <c r="K396">
        <f>武器!M47</f>
        <v>400</v>
      </c>
    </row>
    <row r="397" ht="16.5" spans="1:11">
      <c r="A397" s="123" t="s">
        <v>826</v>
      </c>
      <c r="B397" s="123" t="s">
        <v>808</v>
      </c>
      <c r="C397" s="123" t="s">
        <v>374</v>
      </c>
      <c r="D397" s="123">
        <v>2</v>
      </c>
      <c r="E397" s="155">
        <f>E396+F394</f>
        <v>70</v>
      </c>
      <c r="G397">
        <f>武器!H47</f>
        <v>60</v>
      </c>
      <c r="H397">
        <f>武器!I47</f>
        <v>5</v>
      </c>
      <c r="I397">
        <f>武器!J47</f>
        <v>5</v>
      </c>
      <c r="J397">
        <f>武器!K47</f>
        <v>0.15</v>
      </c>
      <c r="K397">
        <f>武器!M47</f>
        <v>400</v>
      </c>
    </row>
    <row r="398" ht="16.5" spans="1:11">
      <c r="A398" s="123" t="s">
        <v>827</v>
      </c>
      <c r="B398" s="123" t="s">
        <v>808</v>
      </c>
      <c r="C398" s="123" t="s">
        <v>374</v>
      </c>
      <c r="D398" s="123">
        <v>2</v>
      </c>
      <c r="E398" s="155">
        <f>E397+F394</f>
        <v>71</v>
      </c>
      <c r="G398">
        <f>武器!H47</f>
        <v>60</v>
      </c>
      <c r="H398">
        <f>武器!I47</f>
        <v>5</v>
      </c>
      <c r="I398">
        <f>武器!J47</f>
        <v>5</v>
      </c>
      <c r="J398">
        <f>武器!K47</f>
        <v>0.15</v>
      </c>
      <c r="K398">
        <f>武器!M47</f>
        <v>400</v>
      </c>
    </row>
    <row r="399" ht="16.5" spans="1:11">
      <c r="A399" s="123" t="s">
        <v>828</v>
      </c>
      <c r="B399" s="123" t="s">
        <v>808</v>
      </c>
      <c r="C399" s="123" t="s">
        <v>374</v>
      </c>
      <c r="D399" s="123">
        <v>2</v>
      </c>
      <c r="E399" s="155">
        <f>E398+F394</f>
        <v>72</v>
      </c>
      <c r="G399">
        <f>武器!H47</f>
        <v>60</v>
      </c>
      <c r="H399">
        <f>武器!I47</f>
        <v>5</v>
      </c>
      <c r="I399">
        <f>武器!J47</f>
        <v>5</v>
      </c>
      <c r="J399">
        <f>武器!K47</f>
        <v>0.15</v>
      </c>
      <c r="K399">
        <f>武器!M47</f>
        <v>400</v>
      </c>
    </row>
    <row r="400" ht="16.5" spans="1:11">
      <c r="A400" s="123" t="s">
        <v>829</v>
      </c>
      <c r="B400" s="123" t="s">
        <v>808</v>
      </c>
      <c r="C400" s="123" t="s">
        <v>374</v>
      </c>
      <c r="D400" s="123">
        <v>2</v>
      </c>
      <c r="E400" s="155">
        <f>E399+F394</f>
        <v>73</v>
      </c>
      <c r="G400">
        <f>武器!H47</f>
        <v>60</v>
      </c>
      <c r="H400">
        <f>武器!I47</f>
        <v>5</v>
      </c>
      <c r="I400">
        <f>武器!J47</f>
        <v>5</v>
      </c>
      <c r="J400">
        <f>武器!K47</f>
        <v>0.15</v>
      </c>
      <c r="K400">
        <f>武器!M47</f>
        <v>400</v>
      </c>
    </row>
    <row r="401" ht="16.5" spans="1:11">
      <c r="A401" s="123" t="s">
        <v>830</v>
      </c>
      <c r="B401" s="123" t="s">
        <v>808</v>
      </c>
      <c r="C401" s="123" t="s">
        <v>374</v>
      </c>
      <c r="D401" s="123">
        <v>2</v>
      </c>
      <c r="E401" s="155">
        <f>E400+F394</f>
        <v>74</v>
      </c>
      <c r="G401">
        <f>武器!H47</f>
        <v>60</v>
      </c>
      <c r="H401">
        <f>武器!I47</f>
        <v>5</v>
      </c>
      <c r="I401">
        <f>武器!J47</f>
        <v>5</v>
      </c>
      <c r="J401">
        <f>武器!K47</f>
        <v>0.15</v>
      </c>
      <c r="K401">
        <f>武器!M47</f>
        <v>400</v>
      </c>
    </row>
    <row r="402" ht="16.5" spans="1:11">
      <c r="A402" s="123" t="s">
        <v>831</v>
      </c>
      <c r="B402" s="123" t="s">
        <v>808</v>
      </c>
      <c r="C402" s="123" t="s">
        <v>374</v>
      </c>
      <c r="D402" s="123">
        <v>2</v>
      </c>
      <c r="E402" s="155">
        <f>E401+F394</f>
        <v>75</v>
      </c>
      <c r="G402">
        <f>武器!H47</f>
        <v>60</v>
      </c>
      <c r="H402">
        <f>武器!I47</f>
        <v>5</v>
      </c>
      <c r="I402">
        <f>武器!J47</f>
        <v>5</v>
      </c>
      <c r="J402">
        <f>武器!K47</f>
        <v>0.15</v>
      </c>
      <c r="K402">
        <f>武器!M47</f>
        <v>400</v>
      </c>
    </row>
    <row r="403" ht="16.5" spans="1:11">
      <c r="A403" s="123" t="s">
        <v>832</v>
      </c>
      <c r="B403" s="123" t="s">
        <v>808</v>
      </c>
      <c r="C403" s="123" t="s">
        <v>374</v>
      </c>
      <c r="D403" s="123">
        <v>2</v>
      </c>
      <c r="E403" s="155">
        <f>E402+F394</f>
        <v>76</v>
      </c>
      <c r="G403">
        <f>武器!H47</f>
        <v>60</v>
      </c>
      <c r="H403">
        <f>武器!I47</f>
        <v>5</v>
      </c>
      <c r="I403">
        <f>武器!J47</f>
        <v>5</v>
      </c>
      <c r="J403">
        <f>武器!K47</f>
        <v>0.15</v>
      </c>
      <c r="K403">
        <f>武器!M47</f>
        <v>400</v>
      </c>
    </row>
    <row r="404" ht="16.5" spans="1:11">
      <c r="A404" s="123" t="s">
        <v>833</v>
      </c>
      <c r="B404" s="123" t="s">
        <v>808</v>
      </c>
      <c r="C404" s="123" t="s">
        <v>374</v>
      </c>
      <c r="D404" s="123">
        <v>2</v>
      </c>
      <c r="E404" s="155">
        <f>E403+F394</f>
        <v>77</v>
      </c>
      <c r="G404">
        <f>武器!H47</f>
        <v>60</v>
      </c>
      <c r="H404">
        <f>武器!I47</f>
        <v>5</v>
      </c>
      <c r="I404">
        <f>武器!J47</f>
        <v>5</v>
      </c>
      <c r="J404">
        <f>武器!K47</f>
        <v>0.15</v>
      </c>
      <c r="K404">
        <f>武器!M47</f>
        <v>400</v>
      </c>
    </row>
    <row r="405" ht="16.5" spans="1:11">
      <c r="A405" s="123" t="s">
        <v>834</v>
      </c>
      <c r="B405" s="123" t="s">
        <v>808</v>
      </c>
      <c r="C405" s="123" t="s">
        <v>374</v>
      </c>
      <c r="D405" s="123">
        <v>2</v>
      </c>
      <c r="E405" s="155">
        <f>E404+F394</f>
        <v>78</v>
      </c>
      <c r="G405">
        <f>武器!H47</f>
        <v>60</v>
      </c>
      <c r="H405">
        <f>武器!I47</f>
        <v>5</v>
      </c>
      <c r="I405">
        <f>武器!J47</f>
        <v>5</v>
      </c>
      <c r="J405">
        <f>武器!K47</f>
        <v>0.15</v>
      </c>
      <c r="K405">
        <f>武器!M47</f>
        <v>400</v>
      </c>
    </row>
    <row r="406" ht="16.5" spans="1:11">
      <c r="A406" s="123" t="s">
        <v>835</v>
      </c>
      <c r="B406" s="123" t="s">
        <v>808</v>
      </c>
      <c r="C406" s="123" t="s">
        <v>374</v>
      </c>
      <c r="D406" s="123">
        <v>2</v>
      </c>
      <c r="E406" s="155">
        <f>E405+F394</f>
        <v>79</v>
      </c>
      <c r="G406">
        <f>武器!H47</f>
        <v>60</v>
      </c>
      <c r="H406">
        <f>武器!I47</f>
        <v>5</v>
      </c>
      <c r="I406">
        <f>武器!J47</f>
        <v>5</v>
      </c>
      <c r="J406">
        <f>武器!K47</f>
        <v>0.15</v>
      </c>
      <c r="K406">
        <f>武器!M47</f>
        <v>400</v>
      </c>
    </row>
    <row r="407" ht="16.5" spans="1:11">
      <c r="A407" s="123" t="s">
        <v>836</v>
      </c>
      <c r="B407" s="123" t="s">
        <v>808</v>
      </c>
      <c r="C407" s="123" t="s">
        <v>374</v>
      </c>
      <c r="D407" s="123">
        <v>2</v>
      </c>
      <c r="E407" s="155">
        <f>E406+F394</f>
        <v>80</v>
      </c>
      <c r="G407">
        <f>武器!H47</f>
        <v>60</v>
      </c>
      <c r="H407">
        <f>武器!I47</f>
        <v>5</v>
      </c>
      <c r="I407">
        <f>武器!J47</f>
        <v>5</v>
      </c>
      <c r="J407">
        <f>武器!K47</f>
        <v>0.15</v>
      </c>
      <c r="K407">
        <f>武器!M47</f>
        <v>400</v>
      </c>
    </row>
    <row r="408" ht="16.5" spans="1:11">
      <c r="A408" s="123" t="s">
        <v>837</v>
      </c>
      <c r="B408" s="123" t="s">
        <v>808</v>
      </c>
      <c r="C408" s="123" t="s">
        <v>374</v>
      </c>
      <c r="D408" s="123">
        <v>2</v>
      </c>
      <c r="E408" s="155">
        <f>E407+F394</f>
        <v>81</v>
      </c>
      <c r="G408">
        <f>武器!H47</f>
        <v>60</v>
      </c>
      <c r="H408">
        <f>武器!I47</f>
        <v>5</v>
      </c>
      <c r="I408">
        <f>武器!J47</f>
        <v>5</v>
      </c>
      <c r="J408">
        <f>武器!K47</f>
        <v>0.15</v>
      </c>
      <c r="K408">
        <f>武器!M47</f>
        <v>400</v>
      </c>
    </row>
    <row r="409" ht="16.5" spans="1:11">
      <c r="A409" s="123" t="s">
        <v>838</v>
      </c>
      <c r="B409" s="123" t="s">
        <v>808</v>
      </c>
      <c r="C409" s="123" t="s">
        <v>374</v>
      </c>
      <c r="D409" s="123">
        <v>3</v>
      </c>
      <c r="E409" s="157">
        <f>武器!L48</f>
        <v>93</v>
      </c>
      <c r="F409">
        <f>INT((E424-E409)/15)</f>
        <v>1</v>
      </c>
      <c r="G409">
        <f>武器!H48</f>
        <v>65</v>
      </c>
      <c r="H409">
        <f>武器!I48</f>
        <v>5</v>
      </c>
      <c r="I409">
        <f>武器!J48</f>
        <v>5</v>
      </c>
      <c r="J409">
        <f>武器!K48</f>
        <v>0.15</v>
      </c>
      <c r="K409">
        <f>武器!M48</f>
        <v>400</v>
      </c>
    </row>
    <row r="410" ht="16.5" spans="1:11">
      <c r="A410" s="123" t="s">
        <v>839</v>
      </c>
      <c r="B410" s="123" t="s">
        <v>808</v>
      </c>
      <c r="C410" s="123" t="s">
        <v>374</v>
      </c>
      <c r="D410" s="123">
        <v>3</v>
      </c>
      <c r="E410" s="155">
        <f>E409+F409</f>
        <v>94</v>
      </c>
      <c r="G410">
        <f>武器!H48</f>
        <v>65</v>
      </c>
      <c r="H410">
        <f>武器!I48</f>
        <v>5</v>
      </c>
      <c r="I410">
        <f>武器!J48</f>
        <v>5</v>
      </c>
      <c r="J410">
        <f>武器!K48</f>
        <v>0.15</v>
      </c>
      <c r="K410">
        <f>武器!M48</f>
        <v>400</v>
      </c>
    </row>
    <row r="411" ht="16.5" spans="1:11">
      <c r="A411" s="123" t="s">
        <v>840</v>
      </c>
      <c r="B411" s="123" t="s">
        <v>808</v>
      </c>
      <c r="C411" s="123" t="s">
        <v>374</v>
      </c>
      <c r="D411" s="123">
        <v>3</v>
      </c>
      <c r="E411" s="155">
        <f>E410+F409</f>
        <v>95</v>
      </c>
      <c r="G411">
        <f>武器!H48</f>
        <v>65</v>
      </c>
      <c r="H411">
        <f>武器!I48</f>
        <v>5</v>
      </c>
      <c r="I411">
        <f>武器!J48</f>
        <v>5</v>
      </c>
      <c r="J411">
        <f>武器!K48</f>
        <v>0.15</v>
      </c>
      <c r="K411">
        <f>武器!M48</f>
        <v>400</v>
      </c>
    </row>
    <row r="412" ht="16.5" spans="1:11">
      <c r="A412" s="123" t="s">
        <v>841</v>
      </c>
      <c r="B412" s="123" t="s">
        <v>808</v>
      </c>
      <c r="C412" s="123" t="s">
        <v>374</v>
      </c>
      <c r="D412" s="123">
        <v>3</v>
      </c>
      <c r="E412" s="155">
        <f>E411+F409</f>
        <v>96</v>
      </c>
      <c r="G412">
        <f>武器!H48</f>
        <v>65</v>
      </c>
      <c r="H412">
        <f>武器!I48</f>
        <v>5</v>
      </c>
      <c r="I412">
        <f>武器!J48</f>
        <v>5</v>
      </c>
      <c r="J412">
        <f>武器!K48</f>
        <v>0.15</v>
      </c>
      <c r="K412">
        <f>武器!M48</f>
        <v>400</v>
      </c>
    </row>
    <row r="413" ht="16.5" spans="1:11">
      <c r="A413" s="123" t="s">
        <v>842</v>
      </c>
      <c r="B413" s="123" t="s">
        <v>808</v>
      </c>
      <c r="C413" s="123" t="s">
        <v>374</v>
      </c>
      <c r="D413" s="123">
        <v>3</v>
      </c>
      <c r="E413" s="155">
        <f>E412+F409</f>
        <v>97</v>
      </c>
      <c r="G413">
        <f>武器!H48</f>
        <v>65</v>
      </c>
      <c r="H413">
        <f>武器!I48</f>
        <v>5</v>
      </c>
      <c r="I413">
        <f>武器!J48</f>
        <v>5</v>
      </c>
      <c r="J413">
        <f>武器!K48</f>
        <v>0.15</v>
      </c>
      <c r="K413">
        <f>武器!M48</f>
        <v>400</v>
      </c>
    </row>
    <row r="414" ht="16.5" spans="1:11">
      <c r="A414" s="123" t="s">
        <v>843</v>
      </c>
      <c r="B414" s="123" t="s">
        <v>808</v>
      </c>
      <c r="C414" s="123" t="s">
        <v>374</v>
      </c>
      <c r="D414" s="123">
        <v>3</v>
      </c>
      <c r="E414" s="155">
        <f>E413+F409</f>
        <v>98</v>
      </c>
      <c r="G414">
        <f>武器!H48</f>
        <v>65</v>
      </c>
      <c r="H414">
        <f>武器!I48</f>
        <v>5</v>
      </c>
      <c r="I414">
        <f>武器!J48</f>
        <v>5</v>
      </c>
      <c r="J414">
        <f>武器!K48</f>
        <v>0.15</v>
      </c>
      <c r="K414">
        <f>武器!M48</f>
        <v>400</v>
      </c>
    </row>
    <row r="415" ht="16.5" spans="1:11">
      <c r="A415" s="123" t="s">
        <v>844</v>
      </c>
      <c r="B415" s="123" t="s">
        <v>808</v>
      </c>
      <c r="C415" s="123" t="s">
        <v>374</v>
      </c>
      <c r="D415" s="123">
        <v>3</v>
      </c>
      <c r="E415" s="155">
        <f>E414+F409</f>
        <v>99</v>
      </c>
      <c r="G415">
        <f>武器!H48</f>
        <v>65</v>
      </c>
      <c r="H415">
        <f>武器!I48</f>
        <v>5</v>
      </c>
      <c r="I415">
        <f>武器!J48</f>
        <v>5</v>
      </c>
      <c r="J415">
        <f>武器!K48</f>
        <v>0.15</v>
      </c>
      <c r="K415">
        <f>武器!M48</f>
        <v>400</v>
      </c>
    </row>
    <row r="416" ht="16.5" spans="1:11">
      <c r="A416" s="123" t="s">
        <v>845</v>
      </c>
      <c r="B416" s="123" t="s">
        <v>808</v>
      </c>
      <c r="C416" s="123" t="s">
        <v>374</v>
      </c>
      <c r="D416" s="123">
        <v>3</v>
      </c>
      <c r="E416" s="155">
        <f>E415+F409</f>
        <v>100</v>
      </c>
      <c r="G416">
        <f>武器!H48</f>
        <v>65</v>
      </c>
      <c r="H416">
        <f>武器!I48</f>
        <v>5</v>
      </c>
      <c r="I416">
        <f>武器!J48</f>
        <v>5</v>
      </c>
      <c r="J416">
        <f>武器!K48</f>
        <v>0.15</v>
      </c>
      <c r="K416">
        <f>武器!M48</f>
        <v>400</v>
      </c>
    </row>
    <row r="417" ht="16.5" spans="1:11">
      <c r="A417" s="123" t="s">
        <v>846</v>
      </c>
      <c r="B417" s="123" t="s">
        <v>808</v>
      </c>
      <c r="C417" s="123" t="s">
        <v>374</v>
      </c>
      <c r="D417" s="123">
        <v>3</v>
      </c>
      <c r="E417" s="155">
        <f>E416+F409</f>
        <v>101</v>
      </c>
      <c r="G417">
        <f>武器!H48</f>
        <v>65</v>
      </c>
      <c r="H417">
        <f>武器!I48</f>
        <v>5</v>
      </c>
      <c r="I417">
        <f>武器!J48</f>
        <v>5</v>
      </c>
      <c r="J417">
        <f>武器!K48</f>
        <v>0.15</v>
      </c>
      <c r="K417">
        <f>武器!M48</f>
        <v>400</v>
      </c>
    </row>
    <row r="418" ht="16.5" spans="1:11">
      <c r="A418" s="123" t="s">
        <v>847</v>
      </c>
      <c r="B418" s="123" t="s">
        <v>808</v>
      </c>
      <c r="C418" s="123" t="s">
        <v>374</v>
      </c>
      <c r="D418" s="123">
        <v>3</v>
      </c>
      <c r="E418" s="155">
        <f>E417+F409</f>
        <v>102</v>
      </c>
      <c r="G418">
        <f>武器!H48</f>
        <v>65</v>
      </c>
      <c r="H418">
        <f>武器!I48</f>
        <v>5</v>
      </c>
      <c r="I418">
        <f>武器!J48</f>
        <v>5</v>
      </c>
      <c r="J418">
        <f>武器!K48</f>
        <v>0.15</v>
      </c>
      <c r="K418">
        <f>武器!M48</f>
        <v>400</v>
      </c>
    </row>
    <row r="419" ht="16.5" spans="1:11">
      <c r="A419" s="123" t="s">
        <v>848</v>
      </c>
      <c r="B419" s="123" t="s">
        <v>808</v>
      </c>
      <c r="C419" s="123" t="s">
        <v>374</v>
      </c>
      <c r="D419" s="123">
        <v>3</v>
      </c>
      <c r="E419" s="155">
        <f>E418+F409</f>
        <v>103</v>
      </c>
      <c r="G419">
        <f>武器!H48</f>
        <v>65</v>
      </c>
      <c r="H419">
        <f>武器!I48</f>
        <v>5</v>
      </c>
      <c r="I419">
        <f>武器!J48</f>
        <v>5</v>
      </c>
      <c r="J419">
        <f>武器!K48</f>
        <v>0.15</v>
      </c>
      <c r="K419">
        <f>武器!M48</f>
        <v>400</v>
      </c>
    </row>
    <row r="420" ht="16.5" spans="1:11">
      <c r="A420" s="123" t="s">
        <v>849</v>
      </c>
      <c r="B420" s="123" t="s">
        <v>808</v>
      </c>
      <c r="C420" s="123" t="s">
        <v>374</v>
      </c>
      <c r="D420" s="123">
        <v>3</v>
      </c>
      <c r="E420" s="155">
        <f>E419+F409</f>
        <v>104</v>
      </c>
      <c r="G420">
        <f>武器!H48</f>
        <v>65</v>
      </c>
      <c r="H420">
        <f>武器!I48</f>
        <v>5</v>
      </c>
      <c r="I420">
        <f>武器!J48</f>
        <v>5</v>
      </c>
      <c r="J420">
        <f>武器!K48</f>
        <v>0.15</v>
      </c>
      <c r="K420">
        <f>武器!M48</f>
        <v>400</v>
      </c>
    </row>
    <row r="421" ht="16.5" spans="1:11">
      <c r="A421" s="123" t="s">
        <v>850</v>
      </c>
      <c r="B421" s="123" t="s">
        <v>808</v>
      </c>
      <c r="C421" s="123" t="s">
        <v>374</v>
      </c>
      <c r="D421" s="123">
        <v>3</v>
      </c>
      <c r="E421" s="155">
        <f>E420+F409</f>
        <v>105</v>
      </c>
      <c r="G421">
        <f>武器!H48</f>
        <v>65</v>
      </c>
      <c r="H421">
        <f>武器!I48</f>
        <v>5</v>
      </c>
      <c r="I421">
        <f>武器!J48</f>
        <v>5</v>
      </c>
      <c r="J421">
        <f>武器!K48</f>
        <v>0.15</v>
      </c>
      <c r="K421">
        <f>武器!M48</f>
        <v>400</v>
      </c>
    </row>
    <row r="422" ht="16.5" spans="1:11">
      <c r="A422" s="123" t="s">
        <v>851</v>
      </c>
      <c r="B422" s="123" t="s">
        <v>808</v>
      </c>
      <c r="C422" s="123" t="s">
        <v>374</v>
      </c>
      <c r="D422" s="123">
        <v>3</v>
      </c>
      <c r="E422" s="155">
        <f>E421+F409</f>
        <v>106</v>
      </c>
      <c r="G422">
        <f>武器!H48</f>
        <v>65</v>
      </c>
      <c r="H422">
        <f>武器!I48</f>
        <v>5</v>
      </c>
      <c r="I422">
        <f>武器!J48</f>
        <v>5</v>
      </c>
      <c r="J422">
        <f>武器!K48</f>
        <v>0.15</v>
      </c>
      <c r="K422">
        <f>武器!M48</f>
        <v>400</v>
      </c>
    </row>
    <row r="423" ht="16.5" spans="1:11">
      <c r="A423" s="123" t="s">
        <v>852</v>
      </c>
      <c r="B423" s="123" t="s">
        <v>808</v>
      </c>
      <c r="C423" s="123" t="s">
        <v>374</v>
      </c>
      <c r="D423" s="123">
        <v>3</v>
      </c>
      <c r="E423" s="155">
        <f>E422+F409</f>
        <v>107</v>
      </c>
      <c r="G423">
        <f>武器!H48</f>
        <v>65</v>
      </c>
      <c r="H423">
        <f>武器!I48</f>
        <v>5</v>
      </c>
      <c r="I423">
        <f>武器!J48</f>
        <v>5</v>
      </c>
      <c r="J423">
        <f>武器!K48</f>
        <v>0.15</v>
      </c>
      <c r="K423">
        <f>武器!M48</f>
        <v>400</v>
      </c>
    </row>
    <row r="424" ht="16.5" spans="1:11">
      <c r="A424" s="123" t="s">
        <v>853</v>
      </c>
      <c r="B424" s="123" t="s">
        <v>808</v>
      </c>
      <c r="C424" s="123" t="s">
        <v>374</v>
      </c>
      <c r="D424" s="123">
        <v>4</v>
      </c>
      <c r="E424" s="157">
        <f>武器!L49</f>
        <v>119</v>
      </c>
      <c r="F424">
        <f>INT((E439-E424)/15)</f>
        <v>1</v>
      </c>
      <c r="G424">
        <f>武器!H49</f>
        <v>70</v>
      </c>
      <c r="H424">
        <f>武器!I49</f>
        <v>5</v>
      </c>
      <c r="I424">
        <f>武器!J49</f>
        <v>5</v>
      </c>
      <c r="J424">
        <f>武器!K49</f>
        <v>0.15</v>
      </c>
      <c r="K424">
        <f>武器!M49</f>
        <v>400</v>
      </c>
    </row>
    <row r="425" ht="16.5" spans="1:11">
      <c r="A425" s="123" t="s">
        <v>854</v>
      </c>
      <c r="B425" s="123" t="s">
        <v>808</v>
      </c>
      <c r="C425" s="123" t="s">
        <v>374</v>
      </c>
      <c r="D425" s="123">
        <v>4</v>
      </c>
      <c r="E425" s="155">
        <f>E424+F424</f>
        <v>120</v>
      </c>
      <c r="G425">
        <f>武器!H49</f>
        <v>70</v>
      </c>
      <c r="H425">
        <f>武器!I49</f>
        <v>5</v>
      </c>
      <c r="I425">
        <f>武器!J49</f>
        <v>5</v>
      </c>
      <c r="J425">
        <f>武器!K49</f>
        <v>0.15</v>
      </c>
      <c r="K425">
        <f>武器!M49</f>
        <v>400</v>
      </c>
    </row>
    <row r="426" ht="16.5" spans="1:11">
      <c r="A426" s="123" t="s">
        <v>855</v>
      </c>
      <c r="B426" s="123" t="s">
        <v>808</v>
      </c>
      <c r="C426" s="123" t="s">
        <v>374</v>
      </c>
      <c r="D426" s="123">
        <v>4</v>
      </c>
      <c r="E426" s="155">
        <f>E425+F424</f>
        <v>121</v>
      </c>
      <c r="G426">
        <f>武器!H49</f>
        <v>70</v>
      </c>
      <c r="H426">
        <f>武器!I49</f>
        <v>5</v>
      </c>
      <c r="I426">
        <f>武器!J49</f>
        <v>5</v>
      </c>
      <c r="J426">
        <f>武器!K49</f>
        <v>0.15</v>
      </c>
      <c r="K426">
        <f>武器!M49</f>
        <v>400</v>
      </c>
    </row>
    <row r="427" ht="16.5" spans="1:11">
      <c r="A427" s="123" t="s">
        <v>856</v>
      </c>
      <c r="B427" s="123" t="s">
        <v>808</v>
      </c>
      <c r="C427" s="123" t="s">
        <v>374</v>
      </c>
      <c r="D427" s="123">
        <v>4</v>
      </c>
      <c r="E427" s="155">
        <f>E426+F424</f>
        <v>122</v>
      </c>
      <c r="G427">
        <f>武器!H49</f>
        <v>70</v>
      </c>
      <c r="H427">
        <f>武器!I49</f>
        <v>5</v>
      </c>
      <c r="I427">
        <f>武器!J49</f>
        <v>5</v>
      </c>
      <c r="J427">
        <f>武器!K49</f>
        <v>0.15</v>
      </c>
      <c r="K427">
        <f>武器!M49</f>
        <v>400</v>
      </c>
    </row>
    <row r="428" ht="16.5" spans="1:11">
      <c r="A428" s="123" t="s">
        <v>857</v>
      </c>
      <c r="B428" s="123" t="s">
        <v>808</v>
      </c>
      <c r="C428" s="123" t="s">
        <v>374</v>
      </c>
      <c r="D428" s="123">
        <v>4</v>
      </c>
      <c r="E428" s="155">
        <f>E427+F424</f>
        <v>123</v>
      </c>
      <c r="G428">
        <f>武器!H49</f>
        <v>70</v>
      </c>
      <c r="H428">
        <f>武器!I49</f>
        <v>5</v>
      </c>
      <c r="I428">
        <f>武器!J49</f>
        <v>5</v>
      </c>
      <c r="J428">
        <f>武器!K49</f>
        <v>0.15</v>
      </c>
      <c r="K428">
        <f>武器!M49</f>
        <v>400</v>
      </c>
    </row>
    <row r="429" ht="16.5" spans="1:11">
      <c r="A429" s="123" t="s">
        <v>858</v>
      </c>
      <c r="B429" s="123" t="s">
        <v>808</v>
      </c>
      <c r="C429" s="123" t="s">
        <v>374</v>
      </c>
      <c r="D429" s="123">
        <v>4</v>
      </c>
      <c r="E429" s="155">
        <f>E428+F424</f>
        <v>124</v>
      </c>
      <c r="G429">
        <f>武器!H49</f>
        <v>70</v>
      </c>
      <c r="H429">
        <f>武器!I49</f>
        <v>5</v>
      </c>
      <c r="I429">
        <f>武器!J49</f>
        <v>5</v>
      </c>
      <c r="J429">
        <f>武器!K49</f>
        <v>0.15</v>
      </c>
      <c r="K429">
        <f>武器!M49</f>
        <v>400</v>
      </c>
    </row>
    <row r="430" ht="16.5" spans="1:11">
      <c r="A430" s="123" t="s">
        <v>859</v>
      </c>
      <c r="B430" s="123" t="s">
        <v>808</v>
      </c>
      <c r="C430" s="123" t="s">
        <v>374</v>
      </c>
      <c r="D430" s="123">
        <v>4</v>
      </c>
      <c r="E430" s="155">
        <f>E429+F424</f>
        <v>125</v>
      </c>
      <c r="G430">
        <f>武器!H49</f>
        <v>70</v>
      </c>
      <c r="H430">
        <f>武器!I49</f>
        <v>5</v>
      </c>
      <c r="I430">
        <f>武器!J49</f>
        <v>5</v>
      </c>
      <c r="J430">
        <f>武器!K49</f>
        <v>0.15</v>
      </c>
      <c r="K430">
        <f>武器!M49</f>
        <v>400</v>
      </c>
    </row>
    <row r="431" ht="16.5" spans="1:11">
      <c r="A431" s="123" t="s">
        <v>860</v>
      </c>
      <c r="B431" s="123" t="s">
        <v>808</v>
      </c>
      <c r="C431" s="123" t="s">
        <v>374</v>
      </c>
      <c r="D431" s="123">
        <v>4</v>
      </c>
      <c r="E431" s="155">
        <f>E430+F424</f>
        <v>126</v>
      </c>
      <c r="G431">
        <f>武器!H49</f>
        <v>70</v>
      </c>
      <c r="H431">
        <f>武器!I49</f>
        <v>5</v>
      </c>
      <c r="I431">
        <f>武器!J49</f>
        <v>5</v>
      </c>
      <c r="J431">
        <f>武器!K49</f>
        <v>0.15</v>
      </c>
      <c r="K431">
        <f>武器!M49</f>
        <v>400</v>
      </c>
    </row>
    <row r="432" ht="16.5" spans="1:11">
      <c r="A432" s="123" t="s">
        <v>861</v>
      </c>
      <c r="B432" s="123" t="s">
        <v>808</v>
      </c>
      <c r="C432" s="123" t="s">
        <v>374</v>
      </c>
      <c r="D432" s="123">
        <v>4</v>
      </c>
      <c r="E432" s="155">
        <f>E431+F424</f>
        <v>127</v>
      </c>
      <c r="G432">
        <f>武器!H49</f>
        <v>70</v>
      </c>
      <c r="H432">
        <f>武器!I49</f>
        <v>5</v>
      </c>
      <c r="I432">
        <f>武器!J49</f>
        <v>5</v>
      </c>
      <c r="J432">
        <f>武器!K49</f>
        <v>0.15</v>
      </c>
      <c r="K432">
        <f>武器!M49</f>
        <v>400</v>
      </c>
    </row>
    <row r="433" ht="16.5" spans="1:11">
      <c r="A433" s="123" t="s">
        <v>862</v>
      </c>
      <c r="B433" s="123" t="s">
        <v>808</v>
      </c>
      <c r="C433" s="123" t="s">
        <v>374</v>
      </c>
      <c r="D433" s="123">
        <v>4</v>
      </c>
      <c r="E433" s="155">
        <f>E432+F424</f>
        <v>128</v>
      </c>
      <c r="G433">
        <f>武器!H49</f>
        <v>70</v>
      </c>
      <c r="H433">
        <f>武器!I49</f>
        <v>5</v>
      </c>
      <c r="I433">
        <f>武器!J49</f>
        <v>5</v>
      </c>
      <c r="J433">
        <f>武器!K49</f>
        <v>0.15</v>
      </c>
      <c r="K433">
        <f>武器!M49</f>
        <v>400</v>
      </c>
    </row>
    <row r="434" ht="16.5" spans="1:11">
      <c r="A434" s="123" t="s">
        <v>863</v>
      </c>
      <c r="B434" s="123" t="s">
        <v>808</v>
      </c>
      <c r="C434" s="123" t="s">
        <v>374</v>
      </c>
      <c r="D434" s="123">
        <v>4</v>
      </c>
      <c r="E434" s="155">
        <f>E433+F424</f>
        <v>129</v>
      </c>
      <c r="G434">
        <f>武器!H49</f>
        <v>70</v>
      </c>
      <c r="H434">
        <f>武器!I49</f>
        <v>5</v>
      </c>
      <c r="I434">
        <f>武器!J49</f>
        <v>5</v>
      </c>
      <c r="J434">
        <f>武器!K49</f>
        <v>0.15</v>
      </c>
      <c r="K434">
        <f>武器!M49</f>
        <v>400</v>
      </c>
    </row>
    <row r="435" ht="16.5" spans="1:11">
      <c r="A435" s="123" t="s">
        <v>864</v>
      </c>
      <c r="B435" s="123" t="s">
        <v>808</v>
      </c>
      <c r="C435" s="123" t="s">
        <v>374</v>
      </c>
      <c r="D435" s="123">
        <v>4</v>
      </c>
      <c r="E435" s="155">
        <f>E434+F424</f>
        <v>130</v>
      </c>
      <c r="G435">
        <f>武器!H49</f>
        <v>70</v>
      </c>
      <c r="H435">
        <f>武器!I49</f>
        <v>5</v>
      </c>
      <c r="I435">
        <f>武器!J49</f>
        <v>5</v>
      </c>
      <c r="J435">
        <f>武器!K49</f>
        <v>0.15</v>
      </c>
      <c r="K435">
        <f>武器!M49</f>
        <v>400</v>
      </c>
    </row>
    <row r="436" ht="16.5" spans="1:11">
      <c r="A436" s="123" t="s">
        <v>865</v>
      </c>
      <c r="B436" s="123" t="s">
        <v>808</v>
      </c>
      <c r="C436" s="123" t="s">
        <v>374</v>
      </c>
      <c r="D436" s="123">
        <v>4</v>
      </c>
      <c r="E436" s="155">
        <f>E435+F424</f>
        <v>131</v>
      </c>
      <c r="G436">
        <f>武器!H49</f>
        <v>70</v>
      </c>
      <c r="H436">
        <f>武器!I49</f>
        <v>5</v>
      </c>
      <c r="I436">
        <f>武器!J49</f>
        <v>5</v>
      </c>
      <c r="J436">
        <f>武器!K49</f>
        <v>0.15</v>
      </c>
      <c r="K436">
        <f>武器!M49</f>
        <v>400</v>
      </c>
    </row>
    <row r="437" ht="16.5" spans="1:11">
      <c r="A437" s="123" t="s">
        <v>866</v>
      </c>
      <c r="B437" s="123" t="s">
        <v>808</v>
      </c>
      <c r="C437" s="123" t="s">
        <v>374</v>
      </c>
      <c r="D437" s="123">
        <v>4</v>
      </c>
      <c r="E437" s="155">
        <f>E436+F424</f>
        <v>132</v>
      </c>
      <c r="G437">
        <f>武器!H49</f>
        <v>70</v>
      </c>
      <c r="H437">
        <f>武器!I49</f>
        <v>5</v>
      </c>
      <c r="I437">
        <f>武器!J49</f>
        <v>5</v>
      </c>
      <c r="J437">
        <f>武器!K49</f>
        <v>0.15</v>
      </c>
      <c r="K437">
        <f>武器!M49</f>
        <v>400</v>
      </c>
    </row>
    <row r="438" ht="16.5" spans="1:11">
      <c r="A438" s="123" t="s">
        <v>867</v>
      </c>
      <c r="B438" s="123" t="s">
        <v>808</v>
      </c>
      <c r="C438" s="123" t="s">
        <v>374</v>
      </c>
      <c r="D438" s="123">
        <v>4</v>
      </c>
      <c r="E438" s="155">
        <f>E437+F424</f>
        <v>133</v>
      </c>
      <c r="G438">
        <f>武器!H49</f>
        <v>70</v>
      </c>
      <c r="H438">
        <f>武器!I49</f>
        <v>5</v>
      </c>
      <c r="I438">
        <f>武器!J49</f>
        <v>5</v>
      </c>
      <c r="J438">
        <f>武器!K49</f>
        <v>0.15</v>
      </c>
      <c r="K438">
        <f>武器!M49</f>
        <v>400</v>
      </c>
    </row>
    <row r="439" ht="16.5" spans="1:11">
      <c r="A439" s="123" t="s">
        <v>868</v>
      </c>
      <c r="B439" s="123" t="s">
        <v>808</v>
      </c>
      <c r="C439" s="123" t="s">
        <v>374</v>
      </c>
      <c r="D439" s="123">
        <v>5</v>
      </c>
      <c r="E439" s="157">
        <f>武器!L50</f>
        <v>145</v>
      </c>
      <c r="F439">
        <f>F424</f>
        <v>1</v>
      </c>
      <c r="G439">
        <f>武器!H50</f>
        <v>75</v>
      </c>
      <c r="H439">
        <f>武器!I50</f>
        <v>5</v>
      </c>
      <c r="I439">
        <f>武器!J50</f>
        <v>5</v>
      </c>
      <c r="J439">
        <f>武器!K50</f>
        <v>0.15</v>
      </c>
      <c r="K439">
        <f>武器!M50</f>
        <v>400</v>
      </c>
    </row>
    <row r="440" ht="16.5" spans="1:11">
      <c r="A440" s="123" t="s">
        <v>869</v>
      </c>
      <c r="B440" s="123" t="s">
        <v>808</v>
      </c>
      <c r="C440" s="123" t="s">
        <v>374</v>
      </c>
      <c r="D440" s="123">
        <v>5</v>
      </c>
      <c r="E440" s="155">
        <f>E439+F439</f>
        <v>146</v>
      </c>
      <c r="G440">
        <f>武器!H50</f>
        <v>75</v>
      </c>
      <c r="H440">
        <f>武器!I50</f>
        <v>5</v>
      </c>
      <c r="I440">
        <f>武器!J50</f>
        <v>5</v>
      </c>
      <c r="J440">
        <f>武器!K50</f>
        <v>0.15</v>
      </c>
      <c r="K440">
        <f>武器!M50</f>
        <v>400</v>
      </c>
    </row>
    <row r="441" ht="16.5" spans="1:11">
      <c r="A441" s="123" t="s">
        <v>870</v>
      </c>
      <c r="B441" s="123" t="s">
        <v>808</v>
      </c>
      <c r="C441" s="123" t="s">
        <v>374</v>
      </c>
      <c r="D441" s="123">
        <v>5</v>
      </c>
      <c r="E441" s="155">
        <f>E440+F439</f>
        <v>147</v>
      </c>
      <c r="G441">
        <f>武器!H50</f>
        <v>75</v>
      </c>
      <c r="H441">
        <f>武器!I50</f>
        <v>5</v>
      </c>
      <c r="I441">
        <f>武器!J50</f>
        <v>5</v>
      </c>
      <c r="J441">
        <f>武器!K50</f>
        <v>0.15</v>
      </c>
      <c r="K441">
        <f>武器!M50</f>
        <v>400</v>
      </c>
    </row>
    <row r="442" ht="16.5" spans="1:11">
      <c r="A442" s="123" t="s">
        <v>871</v>
      </c>
      <c r="B442" s="123" t="s">
        <v>808</v>
      </c>
      <c r="C442" s="123" t="s">
        <v>374</v>
      </c>
      <c r="D442" s="123">
        <v>5</v>
      </c>
      <c r="E442" s="155">
        <f>E441+F439</f>
        <v>148</v>
      </c>
      <c r="G442">
        <f>武器!H50</f>
        <v>75</v>
      </c>
      <c r="H442">
        <f>武器!I50</f>
        <v>5</v>
      </c>
      <c r="I442">
        <f>武器!J50</f>
        <v>5</v>
      </c>
      <c r="J442">
        <f>武器!K50</f>
        <v>0.15</v>
      </c>
      <c r="K442">
        <f>武器!M50</f>
        <v>400</v>
      </c>
    </row>
    <row r="443" ht="16.5" spans="1:11">
      <c r="A443" s="123" t="s">
        <v>872</v>
      </c>
      <c r="B443" s="123" t="s">
        <v>808</v>
      </c>
      <c r="C443" s="123" t="s">
        <v>374</v>
      </c>
      <c r="D443" s="123">
        <v>5</v>
      </c>
      <c r="E443" s="155">
        <f>E442+F439</f>
        <v>149</v>
      </c>
      <c r="G443">
        <f>武器!H50</f>
        <v>75</v>
      </c>
      <c r="H443">
        <f>武器!I50</f>
        <v>5</v>
      </c>
      <c r="I443">
        <f>武器!J50</f>
        <v>5</v>
      </c>
      <c r="J443">
        <f>武器!K50</f>
        <v>0.15</v>
      </c>
      <c r="K443">
        <f>武器!M50</f>
        <v>400</v>
      </c>
    </row>
    <row r="444" ht="16.5" spans="1:11">
      <c r="A444" s="123" t="s">
        <v>873</v>
      </c>
      <c r="B444" s="123" t="s">
        <v>808</v>
      </c>
      <c r="C444" s="123" t="s">
        <v>374</v>
      </c>
      <c r="D444" s="123">
        <v>5</v>
      </c>
      <c r="E444" s="155">
        <f>E443+F439</f>
        <v>150</v>
      </c>
      <c r="G444">
        <f>武器!H50</f>
        <v>75</v>
      </c>
      <c r="H444">
        <f>武器!I50</f>
        <v>5</v>
      </c>
      <c r="I444">
        <f>武器!J50</f>
        <v>5</v>
      </c>
      <c r="J444">
        <f>武器!K50</f>
        <v>0.15</v>
      </c>
      <c r="K444">
        <f>武器!M50</f>
        <v>400</v>
      </c>
    </row>
    <row r="445" ht="16.5" spans="1:11">
      <c r="A445" s="123" t="s">
        <v>874</v>
      </c>
      <c r="B445" s="123" t="s">
        <v>808</v>
      </c>
      <c r="C445" s="123" t="s">
        <v>374</v>
      </c>
      <c r="D445" s="123">
        <v>5</v>
      </c>
      <c r="E445" s="155">
        <f>E444+F439</f>
        <v>151</v>
      </c>
      <c r="G445">
        <f>武器!H50</f>
        <v>75</v>
      </c>
      <c r="H445">
        <f>武器!I50</f>
        <v>5</v>
      </c>
      <c r="I445">
        <f>武器!J50</f>
        <v>5</v>
      </c>
      <c r="J445">
        <f>武器!K50</f>
        <v>0.15</v>
      </c>
      <c r="K445">
        <f>武器!M50</f>
        <v>400</v>
      </c>
    </row>
    <row r="446" ht="16.5" spans="1:11">
      <c r="A446" s="123" t="s">
        <v>875</v>
      </c>
      <c r="B446" s="123" t="s">
        <v>808</v>
      </c>
      <c r="C446" s="123" t="s">
        <v>374</v>
      </c>
      <c r="D446" s="123">
        <v>5</v>
      </c>
      <c r="E446" s="155">
        <f>E445+F439</f>
        <v>152</v>
      </c>
      <c r="G446">
        <f>武器!H50</f>
        <v>75</v>
      </c>
      <c r="H446">
        <f>武器!I50</f>
        <v>5</v>
      </c>
      <c r="I446">
        <f>武器!J50</f>
        <v>5</v>
      </c>
      <c r="J446">
        <f>武器!K50</f>
        <v>0.15</v>
      </c>
      <c r="K446">
        <f>武器!M50</f>
        <v>400</v>
      </c>
    </row>
    <row r="447" ht="16.5" spans="1:11">
      <c r="A447" s="123" t="s">
        <v>876</v>
      </c>
      <c r="B447" s="123" t="s">
        <v>808</v>
      </c>
      <c r="C447" s="123" t="s">
        <v>374</v>
      </c>
      <c r="D447" s="123">
        <v>5</v>
      </c>
      <c r="E447" s="155">
        <f>E446+F439</f>
        <v>153</v>
      </c>
      <c r="G447">
        <f>武器!H50</f>
        <v>75</v>
      </c>
      <c r="H447">
        <f>武器!I50</f>
        <v>5</v>
      </c>
      <c r="I447">
        <f>武器!J50</f>
        <v>5</v>
      </c>
      <c r="J447">
        <f>武器!K50</f>
        <v>0.15</v>
      </c>
      <c r="K447">
        <f>武器!M50</f>
        <v>400</v>
      </c>
    </row>
    <row r="448" ht="16.5" spans="1:11">
      <c r="A448" s="123" t="s">
        <v>877</v>
      </c>
      <c r="B448" s="123" t="s">
        <v>808</v>
      </c>
      <c r="C448" s="123" t="s">
        <v>374</v>
      </c>
      <c r="D448" s="123">
        <v>5</v>
      </c>
      <c r="E448" s="155">
        <f>E447+F439</f>
        <v>154</v>
      </c>
      <c r="G448">
        <f>武器!H50</f>
        <v>75</v>
      </c>
      <c r="H448">
        <f>武器!I50</f>
        <v>5</v>
      </c>
      <c r="I448">
        <f>武器!J50</f>
        <v>5</v>
      </c>
      <c r="J448">
        <f>武器!K50</f>
        <v>0.15</v>
      </c>
      <c r="K448">
        <f>武器!M50</f>
        <v>400</v>
      </c>
    </row>
    <row r="449" ht="16.5" spans="1:11">
      <c r="A449" s="123" t="s">
        <v>878</v>
      </c>
      <c r="B449" s="123" t="s">
        <v>808</v>
      </c>
      <c r="C449" s="123" t="s">
        <v>374</v>
      </c>
      <c r="D449" s="123">
        <v>5</v>
      </c>
      <c r="E449" s="155">
        <f>E448+F439</f>
        <v>155</v>
      </c>
      <c r="G449">
        <f>武器!H50</f>
        <v>75</v>
      </c>
      <c r="H449">
        <f>武器!I50</f>
        <v>5</v>
      </c>
      <c r="I449">
        <f>武器!J50</f>
        <v>5</v>
      </c>
      <c r="J449">
        <f>武器!K50</f>
        <v>0.15</v>
      </c>
      <c r="K449">
        <f>武器!M50</f>
        <v>400</v>
      </c>
    </row>
    <row r="450" ht="16.5" spans="1:11">
      <c r="A450" s="123" t="s">
        <v>879</v>
      </c>
      <c r="B450" s="123" t="s">
        <v>808</v>
      </c>
      <c r="C450" s="123" t="s">
        <v>374</v>
      </c>
      <c r="D450" s="123">
        <v>5</v>
      </c>
      <c r="E450" s="155">
        <f>E449+F439</f>
        <v>156</v>
      </c>
      <c r="G450">
        <f>武器!H50</f>
        <v>75</v>
      </c>
      <c r="H450">
        <f>武器!I50</f>
        <v>5</v>
      </c>
      <c r="I450">
        <f>武器!J50</f>
        <v>5</v>
      </c>
      <c r="J450">
        <f>武器!K50</f>
        <v>0.15</v>
      </c>
      <c r="K450">
        <f>武器!M50</f>
        <v>400</v>
      </c>
    </row>
    <row r="451" ht="16.5" spans="1:11">
      <c r="A451" s="123" t="s">
        <v>880</v>
      </c>
      <c r="B451" s="123" t="s">
        <v>808</v>
      </c>
      <c r="C451" s="123" t="s">
        <v>374</v>
      </c>
      <c r="D451" s="123">
        <v>5</v>
      </c>
      <c r="E451" s="155">
        <f>E450+F439</f>
        <v>157</v>
      </c>
      <c r="G451">
        <f>武器!H50</f>
        <v>75</v>
      </c>
      <c r="H451">
        <f>武器!I50</f>
        <v>5</v>
      </c>
      <c r="I451">
        <f>武器!J50</f>
        <v>5</v>
      </c>
      <c r="J451">
        <f>武器!K50</f>
        <v>0.15</v>
      </c>
      <c r="K451">
        <f>武器!M50</f>
        <v>400</v>
      </c>
    </row>
    <row r="452" ht="16.5" spans="1:11">
      <c r="A452" s="123" t="s">
        <v>881</v>
      </c>
      <c r="B452" s="123" t="s">
        <v>808</v>
      </c>
      <c r="C452" s="123" t="s">
        <v>374</v>
      </c>
      <c r="D452" s="123">
        <v>5</v>
      </c>
      <c r="E452" s="155">
        <f>E451+F439</f>
        <v>158</v>
      </c>
      <c r="G452">
        <f>武器!H50</f>
        <v>75</v>
      </c>
      <c r="H452">
        <f>武器!I50</f>
        <v>5</v>
      </c>
      <c r="I452">
        <f>武器!J50</f>
        <v>5</v>
      </c>
      <c r="J452">
        <f>武器!K50</f>
        <v>0.15</v>
      </c>
      <c r="K452">
        <f>武器!M50</f>
        <v>400</v>
      </c>
    </row>
    <row r="453" ht="16.5" spans="1:11">
      <c r="A453" s="123" t="s">
        <v>882</v>
      </c>
      <c r="B453" s="123" t="s">
        <v>808</v>
      </c>
      <c r="C453" s="123" t="s">
        <v>374</v>
      </c>
      <c r="D453" s="123">
        <v>5</v>
      </c>
      <c r="E453" s="155">
        <f>E452+F439</f>
        <v>159</v>
      </c>
      <c r="G453">
        <f>武器!H50</f>
        <v>75</v>
      </c>
      <c r="H453">
        <f>武器!I50</f>
        <v>5</v>
      </c>
      <c r="I453">
        <f>武器!J50</f>
        <v>5</v>
      </c>
      <c r="J453">
        <f>武器!K50</f>
        <v>0.15</v>
      </c>
      <c r="K453">
        <f>武器!M50</f>
        <v>400</v>
      </c>
    </row>
    <row r="454" ht="16.5" spans="1:11">
      <c r="A454" s="155" t="s">
        <v>883</v>
      </c>
      <c r="B454" s="155" t="s">
        <v>884</v>
      </c>
      <c r="C454" s="155" t="s">
        <v>388</v>
      </c>
      <c r="D454" s="155">
        <v>1</v>
      </c>
      <c r="E454" s="156">
        <f>武器!L58</f>
        <v>26</v>
      </c>
      <c r="F454">
        <f>INT((E469-E454)/15)</f>
        <v>1</v>
      </c>
      <c r="G454">
        <f>武器!H58</f>
        <v>50</v>
      </c>
      <c r="H454">
        <f>武器!I58</f>
        <v>5</v>
      </c>
      <c r="I454">
        <f>武器!J58</f>
        <v>0</v>
      </c>
      <c r="J454">
        <f>武器!K58</f>
        <v>0</v>
      </c>
      <c r="K454">
        <f>武器!M58</f>
        <v>200</v>
      </c>
    </row>
    <row r="455" ht="16.5" spans="1:11">
      <c r="A455" s="155" t="s">
        <v>885</v>
      </c>
      <c r="B455" s="155" t="s">
        <v>884</v>
      </c>
      <c r="C455" s="155" t="s">
        <v>388</v>
      </c>
      <c r="D455" s="155">
        <v>1</v>
      </c>
      <c r="E455" s="155">
        <f>E454+F454</f>
        <v>27</v>
      </c>
      <c r="G455">
        <f>武器!H58</f>
        <v>50</v>
      </c>
      <c r="H455">
        <f>武器!I58</f>
        <v>5</v>
      </c>
      <c r="I455">
        <f>武器!J58</f>
        <v>0</v>
      </c>
      <c r="J455">
        <f>武器!K58</f>
        <v>0</v>
      </c>
      <c r="K455">
        <f>武器!M58</f>
        <v>200</v>
      </c>
    </row>
    <row r="456" ht="16.5" spans="1:11">
      <c r="A456" s="155" t="s">
        <v>886</v>
      </c>
      <c r="B456" s="155" t="s">
        <v>884</v>
      </c>
      <c r="C456" s="155" t="s">
        <v>388</v>
      </c>
      <c r="D456" s="155">
        <v>1</v>
      </c>
      <c r="E456" s="155">
        <f>E455+F454</f>
        <v>28</v>
      </c>
      <c r="G456">
        <f>武器!H58</f>
        <v>50</v>
      </c>
      <c r="H456">
        <f>武器!I58</f>
        <v>5</v>
      </c>
      <c r="I456">
        <f>武器!J58</f>
        <v>0</v>
      </c>
      <c r="J456">
        <f>武器!K58</f>
        <v>0</v>
      </c>
      <c r="K456">
        <f>武器!M58</f>
        <v>200</v>
      </c>
    </row>
    <row r="457" ht="16.5" spans="1:11">
      <c r="A457" s="155" t="s">
        <v>887</v>
      </c>
      <c r="B457" s="155" t="s">
        <v>884</v>
      </c>
      <c r="C457" s="155" t="s">
        <v>388</v>
      </c>
      <c r="D457" s="155">
        <v>1</v>
      </c>
      <c r="E457" s="155">
        <f>E456+F454</f>
        <v>29</v>
      </c>
      <c r="G457">
        <f>武器!H58</f>
        <v>50</v>
      </c>
      <c r="H457">
        <f>武器!I58</f>
        <v>5</v>
      </c>
      <c r="I457">
        <f>武器!J58</f>
        <v>0</v>
      </c>
      <c r="J457">
        <f>武器!K58</f>
        <v>0</v>
      </c>
      <c r="K457">
        <f>武器!M58</f>
        <v>200</v>
      </c>
    </row>
    <row r="458" ht="16.5" spans="1:11">
      <c r="A458" s="155" t="s">
        <v>888</v>
      </c>
      <c r="B458" s="155" t="s">
        <v>884</v>
      </c>
      <c r="C458" s="155" t="s">
        <v>388</v>
      </c>
      <c r="D458" s="155">
        <v>1</v>
      </c>
      <c r="E458" s="155">
        <f>E457+F454</f>
        <v>30</v>
      </c>
      <c r="G458">
        <f>武器!H58</f>
        <v>50</v>
      </c>
      <c r="H458">
        <f>武器!I58</f>
        <v>5</v>
      </c>
      <c r="I458">
        <f>武器!J58</f>
        <v>0</v>
      </c>
      <c r="J458">
        <f>武器!K58</f>
        <v>0</v>
      </c>
      <c r="K458">
        <f>武器!M58</f>
        <v>200</v>
      </c>
    </row>
    <row r="459" ht="16.5" spans="1:11">
      <c r="A459" s="155" t="s">
        <v>889</v>
      </c>
      <c r="B459" s="155" t="s">
        <v>884</v>
      </c>
      <c r="C459" s="155" t="s">
        <v>388</v>
      </c>
      <c r="D459" s="155">
        <v>1</v>
      </c>
      <c r="E459" s="155">
        <f>E458+F454</f>
        <v>31</v>
      </c>
      <c r="G459">
        <f>武器!H58</f>
        <v>50</v>
      </c>
      <c r="H459">
        <f>武器!I58</f>
        <v>5</v>
      </c>
      <c r="I459">
        <f>武器!J58</f>
        <v>0</v>
      </c>
      <c r="J459">
        <f>武器!K58</f>
        <v>0</v>
      </c>
      <c r="K459">
        <f>武器!M58</f>
        <v>200</v>
      </c>
    </row>
    <row r="460" ht="16.5" spans="1:11">
      <c r="A460" s="155" t="s">
        <v>890</v>
      </c>
      <c r="B460" s="155" t="s">
        <v>884</v>
      </c>
      <c r="C460" s="155" t="s">
        <v>388</v>
      </c>
      <c r="D460" s="155">
        <v>1</v>
      </c>
      <c r="E460" s="155">
        <f>E459+F454</f>
        <v>32</v>
      </c>
      <c r="G460">
        <f>武器!H58</f>
        <v>50</v>
      </c>
      <c r="H460">
        <f>武器!I58</f>
        <v>5</v>
      </c>
      <c r="I460">
        <f>武器!J58</f>
        <v>0</v>
      </c>
      <c r="J460">
        <f>武器!K58</f>
        <v>0</v>
      </c>
      <c r="K460">
        <f>武器!M58</f>
        <v>200</v>
      </c>
    </row>
    <row r="461" ht="16.5" spans="1:11">
      <c r="A461" s="155" t="s">
        <v>891</v>
      </c>
      <c r="B461" s="155" t="s">
        <v>884</v>
      </c>
      <c r="C461" s="155" t="s">
        <v>388</v>
      </c>
      <c r="D461" s="155">
        <v>1</v>
      </c>
      <c r="E461" s="155">
        <f>E460+F454</f>
        <v>33</v>
      </c>
      <c r="G461">
        <f>武器!H58</f>
        <v>50</v>
      </c>
      <c r="H461">
        <f>武器!I58</f>
        <v>5</v>
      </c>
      <c r="I461">
        <f>武器!J58</f>
        <v>0</v>
      </c>
      <c r="J461">
        <f>武器!K58</f>
        <v>0</v>
      </c>
      <c r="K461">
        <f>武器!M58</f>
        <v>200</v>
      </c>
    </row>
    <row r="462" ht="16.5" spans="1:11">
      <c r="A462" s="155" t="s">
        <v>892</v>
      </c>
      <c r="B462" s="155" t="s">
        <v>884</v>
      </c>
      <c r="C462" s="155" t="s">
        <v>388</v>
      </c>
      <c r="D462" s="155">
        <v>1</v>
      </c>
      <c r="E462" s="155">
        <f>E461+F454</f>
        <v>34</v>
      </c>
      <c r="G462">
        <f>武器!H58</f>
        <v>50</v>
      </c>
      <c r="H462">
        <f>武器!I58</f>
        <v>5</v>
      </c>
      <c r="I462">
        <f>武器!J58</f>
        <v>0</v>
      </c>
      <c r="J462">
        <f>武器!K58</f>
        <v>0</v>
      </c>
      <c r="K462">
        <f>武器!M58</f>
        <v>200</v>
      </c>
    </row>
    <row r="463" ht="16.5" spans="1:11">
      <c r="A463" s="155" t="s">
        <v>893</v>
      </c>
      <c r="B463" s="155" t="s">
        <v>884</v>
      </c>
      <c r="C463" s="155" t="s">
        <v>388</v>
      </c>
      <c r="D463" s="155">
        <v>1</v>
      </c>
      <c r="E463" s="155">
        <f>E462+F454</f>
        <v>35</v>
      </c>
      <c r="G463">
        <f>武器!H58</f>
        <v>50</v>
      </c>
      <c r="H463">
        <f>武器!I58</f>
        <v>5</v>
      </c>
      <c r="I463">
        <f>武器!J58</f>
        <v>0</v>
      </c>
      <c r="J463">
        <f>武器!K58</f>
        <v>0</v>
      </c>
      <c r="K463">
        <f>武器!M58</f>
        <v>200</v>
      </c>
    </row>
    <row r="464" ht="16.5" spans="1:11">
      <c r="A464" s="155" t="s">
        <v>894</v>
      </c>
      <c r="B464" s="155" t="s">
        <v>884</v>
      </c>
      <c r="C464" s="155" t="s">
        <v>388</v>
      </c>
      <c r="D464" s="155">
        <v>1</v>
      </c>
      <c r="E464" s="155">
        <f>E463+F454</f>
        <v>36</v>
      </c>
      <c r="G464">
        <f>武器!H58</f>
        <v>50</v>
      </c>
      <c r="H464">
        <f>武器!I58</f>
        <v>5</v>
      </c>
      <c r="I464">
        <f>武器!J58</f>
        <v>0</v>
      </c>
      <c r="J464">
        <f>武器!K58</f>
        <v>0</v>
      </c>
      <c r="K464">
        <f>武器!M58</f>
        <v>200</v>
      </c>
    </row>
    <row r="465" ht="16.5" spans="1:11">
      <c r="A465" s="155" t="s">
        <v>895</v>
      </c>
      <c r="B465" s="155" t="s">
        <v>884</v>
      </c>
      <c r="C465" s="155" t="s">
        <v>388</v>
      </c>
      <c r="D465" s="155">
        <v>1</v>
      </c>
      <c r="E465" s="155">
        <f>E464+F454</f>
        <v>37</v>
      </c>
      <c r="G465">
        <f>武器!H58</f>
        <v>50</v>
      </c>
      <c r="H465">
        <f>武器!I58</f>
        <v>5</v>
      </c>
      <c r="I465">
        <f>武器!J58</f>
        <v>0</v>
      </c>
      <c r="J465">
        <f>武器!K58</f>
        <v>0</v>
      </c>
      <c r="K465">
        <f>武器!M58</f>
        <v>200</v>
      </c>
    </row>
    <row r="466" ht="16.5" spans="1:11">
      <c r="A466" s="155" t="s">
        <v>896</v>
      </c>
      <c r="B466" s="155" t="s">
        <v>884</v>
      </c>
      <c r="C466" s="155" t="s">
        <v>388</v>
      </c>
      <c r="D466" s="155">
        <v>1</v>
      </c>
      <c r="E466" s="155">
        <f>E465+F454</f>
        <v>38</v>
      </c>
      <c r="G466">
        <f>武器!H58</f>
        <v>50</v>
      </c>
      <c r="H466">
        <f>武器!I58</f>
        <v>5</v>
      </c>
      <c r="I466">
        <f>武器!J58</f>
        <v>0</v>
      </c>
      <c r="J466">
        <f>武器!K58</f>
        <v>0</v>
      </c>
      <c r="K466">
        <f>武器!M58</f>
        <v>200</v>
      </c>
    </row>
    <row r="467" ht="16.5" spans="1:11">
      <c r="A467" s="155" t="s">
        <v>897</v>
      </c>
      <c r="B467" s="155" t="s">
        <v>884</v>
      </c>
      <c r="C467" s="155" t="s">
        <v>388</v>
      </c>
      <c r="D467" s="155">
        <v>1</v>
      </c>
      <c r="E467" s="155">
        <f>E466+F454</f>
        <v>39</v>
      </c>
      <c r="G467">
        <f>武器!H58</f>
        <v>50</v>
      </c>
      <c r="H467">
        <f>武器!I58</f>
        <v>5</v>
      </c>
      <c r="I467">
        <f>武器!J58</f>
        <v>0</v>
      </c>
      <c r="J467">
        <f>武器!K58</f>
        <v>0</v>
      </c>
      <c r="K467">
        <f>武器!M58</f>
        <v>200</v>
      </c>
    </row>
    <row r="468" ht="16.5" spans="1:11">
      <c r="A468" s="155" t="s">
        <v>898</v>
      </c>
      <c r="B468" s="155" t="s">
        <v>884</v>
      </c>
      <c r="C468" s="155" t="s">
        <v>388</v>
      </c>
      <c r="D468" s="155">
        <v>1</v>
      </c>
      <c r="E468" s="155">
        <f>E467+F454</f>
        <v>40</v>
      </c>
      <c r="G468">
        <f>武器!H58</f>
        <v>50</v>
      </c>
      <c r="H468">
        <f>武器!I58</f>
        <v>5</v>
      </c>
      <c r="I468">
        <f>武器!J58</f>
        <v>0</v>
      </c>
      <c r="J468">
        <f>武器!K58</f>
        <v>0</v>
      </c>
      <c r="K468">
        <f>武器!M58</f>
        <v>200</v>
      </c>
    </row>
    <row r="469" ht="16.5" spans="1:11">
      <c r="A469" s="155" t="s">
        <v>899</v>
      </c>
      <c r="B469" s="155" t="s">
        <v>884</v>
      </c>
      <c r="C469" s="155" t="s">
        <v>388</v>
      </c>
      <c r="D469" s="155">
        <v>2</v>
      </c>
      <c r="E469" s="156">
        <f>武器!L59</f>
        <v>41</v>
      </c>
      <c r="F469">
        <f>INT((E484-E469)/15)</f>
        <v>1</v>
      </c>
      <c r="G469">
        <f>武器!H59</f>
        <v>60</v>
      </c>
      <c r="H469">
        <f>武器!I59</f>
        <v>5</v>
      </c>
      <c r="I469">
        <f>武器!J59</f>
        <v>0</v>
      </c>
      <c r="J469">
        <f>武器!K59</f>
        <v>0</v>
      </c>
      <c r="K469">
        <f>武器!M59</f>
        <v>200</v>
      </c>
    </row>
    <row r="470" ht="16.5" spans="1:11">
      <c r="A470" s="155" t="s">
        <v>900</v>
      </c>
      <c r="B470" s="155" t="s">
        <v>884</v>
      </c>
      <c r="C470" s="155" t="s">
        <v>388</v>
      </c>
      <c r="D470" s="155">
        <v>2</v>
      </c>
      <c r="E470" s="155">
        <f>E469+F469</f>
        <v>42</v>
      </c>
      <c r="G470">
        <f>武器!H59</f>
        <v>60</v>
      </c>
      <c r="H470">
        <f>武器!I59</f>
        <v>5</v>
      </c>
      <c r="I470">
        <f>武器!J59</f>
        <v>0</v>
      </c>
      <c r="J470">
        <f>武器!K59</f>
        <v>0</v>
      </c>
      <c r="K470">
        <f>武器!M59</f>
        <v>200</v>
      </c>
    </row>
    <row r="471" ht="16.5" spans="1:11">
      <c r="A471" s="155" t="s">
        <v>901</v>
      </c>
      <c r="B471" s="155" t="s">
        <v>884</v>
      </c>
      <c r="C471" s="155" t="s">
        <v>388</v>
      </c>
      <c r="D471" s="155">
        <v>2</v>
      </c>
      <c r="E471" s="155">
        <f>E470+F469</f>
        <v>43</v>
      </c>
      <c r="G471">
        <f>武器!H59</f>
        <v>60</v>
      </c>
      <c r="H471">
        <f>武器!I59</f>
        <v>5</v>
      </c>
      <c r="I471">
        <f>武器!J59</f>
        <v>0</v>
      </c>
      <c r="J471">
        <f>武器!K59</f>
        <v>0</v>
      </c>
      <c r="K471">
        <f>武器!M59</f>
        <v>200</v>
      </c>
    </row>
    <row r="472" ht="16.5" spans="1:11">
      <c r="A472" s="155" t="s">
        <v>902</v>
      </c>
      <c r="B472" s="155" t="s">
        <v>884</v>
      </c>
      <c r="C472" s="155" t="s">
        <v>388</v>
      </c>
      <c r="D472" s="155">
        <v>2</v>
      </c>
      <c r="E472" s="155">
        <f>E471+F469</f>
        <v>44</v>
      </c>
      <c r="G472">
        <f>武器!H59</f>
        <v>60</v>
      </c>
      <c r="H472">
        <f>武器!I59</f>
        <v>5</v>
      </c>
      <c r="I472">
        <f>武器!J59</f>
        <v>0</v>
      </c>
      <c r="J472">
        <f>武器!K59</f>
        <v>0</v>
      </c>
      <c r="K472">
        <f>武器!M59</f>
        <v>200</v>
      </c>
    </row>
    <row r="473" ht="16.5" spans="1:11">
      <c r="A473" s="155" t="s">
        <v>903</v>
      </c>
      <c r="B473" s="155" t="s">
        <v>884</v>
      </c>
      <c r="C473" s="155" t="s">
        <v>388</v>
      </c>
      <c r="D473" s="155">
        <v>2</v>
      </c>
      <c r="E473" s="155">
        <f>E472+F469</f>
        <v>45</v>
      </c>
      <c r="G473">
        <f>武器!H59</f>
        <v>60</v>
      </c>
      <c r="H473">
        <f>武器!I59</f>
        <v>5</v>
      </c>
      <c r="I473">
        <f>武器!J59</f>
        <v>0</v>
      </c>
      <c r="J473">
        <f>武器!K59</f>
        <v>0</v>
      </c>
      <c r="K473">
        <f>武器!M59</f>
        <v>200</v>
      </c>
    </row>
    <row r="474" ht="16.5" spans="1:11">
      <c r="A474" s="155" t="s">
        <v>904</v>
      </c>
      <c r="B474" s="155" t="s">
        <v>884</v>
      </c>
      <c r="C474" s="155" t="s">
        <v>388</v>
      </c>
      <c r="D474" s="155">
        <v>2</v>
      </c>
      <c r="E474" s="155">
        <f>E473+F469</f>
        <v>46</v>
      </c>
      <c r="G474">
        <f>武器!H59</f>
        <v>60</v>
      </c>
      <c r="H474">
        <f>武器!I59</f>
        <v>5</v>
      </c>
      <c r="I474">
        <f>武器!J59</f>
        <v>0</v>
      </c>
      <c r="J474">
        <f>武器!K59</f>
        <v>0</v>
      </c>
      <c r="K474">
        <f>武器!M59</f>
        <v>200</v>
      </c>
    </row>
    <row r="475" ht="16.5" spans="1:11">
      <c r="A475" s="155" t="s">
        <v>905</v>
      </c>
      <c r="B475" s="155" t="s">
        <v>884</v>
      </c>
      <c r="C475" s="155" t="s">
        <v>388</v>
      </c>
      <c r="D475" s="155">
        <v>2</v>
      </c>
      <c r="E475" s="155">
        <f>E474+F469</f>
        <v>47</v>
      </c>
      <c r="G475">
        <f>武器!H59</f>
        <v>60</v>
      </c>
      <c r="H475">
        <f>武器!I59</f>
        <v>5</v>
      </c>
      <c r="I475">
        <f>武器!J59</f>
        <v>0</v>
      </c>
      <c r="J475">
        <f>武器!K59</f>
        <v>0</v>
      </c>
      <c r="K475">
        <f>武器!M59</f>
        <v>200</v>
      </c>
    </row>
    <row r="476" ht="16.5" spans="1:11">
      <c r="A476" s="155" t="s">
        <v>906</v>
      </c>
      <c r="B476" s="155" t="s">
        <v>884</v>
      </c>
      <c r="C476" s="155" t="s">
        <v>388</v>
      </c>
      <c r="D476" s="155">
        <v>2</v>
      </c>
      <c r="E476" s="155">
        <f>E475+F469</f>
        <v>48</v>
      </c>
      <c r="G476">
        <f>武器!H59</f>
        <v>60</v>
      </c>
      <c r="H476">
        <f>武器!I59</f>
        <v>5</v>
      </c>
      <c r="I476">
        <f>武器!J59</f>
        <v>0</v>
      </c>
      <c r="J476">
        <f>武器!K59</f>
        <v>0</v>
      </c>
      <c r="K476">
        <f>武器!M59</f>
        <v>200</v>
      </c>
    </row>
    <row r="477" ht="16.5" spans="1:11">
      <c r="A477" s="155" t="s">
        <v>907</v>
      </c>
      <c r="B477" s="155" t="s">
        <v>884</v>
      </c>
      <c r="C477" s="155" t="s">
        <v>388</v>
      </c>
      <c r="D477" s="155">
        <v>2</v>
      </c>
      <c r="E477" s="155">
        <f>E476+F469</f>
        <v>49</v>
      </c>
      <c r="G477">
        <f>武器!H59</f>
        <v>60</v>
      </c>
      <c r="H477">
        <f>武器!I59</f>
        <v>5</v>
      </c>
      <c r="I477">
        <f>武器!J59</f>
        <v>0</v>
      </c>
      <c r="J477">
        <f>武器!K59</f>
        <v>0</v>
      </c>
      <c r="K477">
        <f>武器!M59</f>
        <v>200</v>
      </c>
    </row>
    <row r="478" ht="16.5" spans="1:11">
      <c r="A478" s="155" t="s">
        <v>908</v>
      </c>
      <c r="B478" s="155" t="s">
        <v>884</v>
      </c>
      <c r="C478" s="155" t="s">
        <v>388</v>
      </c>
      <c r="D478" s="155">
        <v>2</v>
      </c>
      <c r="E478" s="155">
        <f>E477+F469</f>
        <v>50</v>
      </c>
      <c r="G478">
        <f>武器!H59</f>
        <v>60</v>
      </c>
      <c r="H478">
        <f>武器!I59</f>
        <v>5</v>
      </c>
      <c r="I478">
        <f>武器!J59</f>
        <v>0</v>
      </c>
      <c r="J478">
        <f>武器!K59</f>
        <v>0</v>
      </c>
      <c r="K478">
        <f>武器!M59</f>
        <v>200</v>
      </c>
    </row>
    <row r="479" ht="16.5" spans="1:11">
      <c r="A479" s="155" t="s">
        <v>909</v>
      </c>
      <c r="B479" s="155" t="s">
        <v>884</v>
      </c>
      <c r="C479" s="155" t="s">
        <v>388</v>
      </c>
      <c r="D479" s="155">
        <v>2</v>
      </c>
      <c r="E479" s="155">
        <f>E478+F469</f>
        <v>51</v>
      </c>
      <c r="G479">
        <f>武器!H59</f>
        <v>60</v>
      </c>
      <c r="H479">
        <f>武器!I59</f>
        <v>5</v>
      </c>
      <c r="I479">
        <f>武器!J59</f>
        <v>0</v>
      </c>
      <c r="J479">
        <f>武器!K59</f>
        <v>0</v>
      </c>
      <c r="K479">
        <f>武器!M59</f>
        <v>200</v>
      </c>
    </row>
    <row r="480" ht="16.5" spans="1:11">
      <c r="A480" s="155" t="s">
        <v>910</v>
      </c>
      <c r="B480" s="155" t="s">
        <v>884</v>
      </c>
      <c r="C480" s="155" t="s">
        <v>388</v>
      </c>
      <c r="D480" s="155">
        <v>2</v>
      </c>
      <c r="E480" s="155">
        <f>E479+F469</f>
        <v>52</v>
      </c>
      <c r="G480">
        <f>武器!H59</f>
        <v>60</v>
      </c>
      <c r="H480">
        <f>武器!I59</f>
        <v>5</v>
      </c>
      <c r="I480">
        <f>武器!J59</f>
        <v>0</v>
      </c>
      <c r="J480">
        <f>武器!K59</f>
        <v>0</v>
      </c>
      <c r="K480">
        <f>武器!M59</f>
        <v>200</v>
      </c>
    </row>
    <row r="481" ht="16.5" spans="1:11">
      <c r="A481" s="155" t="s">
        <v>911</v>
      </c>
      <c r="B481" s="155" t="s">
        <v>884</v>
      </c>
      <c r="C481" s="155" t="s">
        <v>388</v>
      </c>
      <c r="D481" s="155">
        <v>2</v>
      </c>
      <c r="E481" s="155">
        <f>E480+F469</f>
        <v>53</v>
      </c>
      <c r="G481">
        <f>武器!H59</f>
        <v>60</v>
      </c>
      <c r="H481">
        <f>武器!I59</f>
        <v>5</v>
      </c>
      <c r="I481">
        <f>武器!J59</f>
        <v>0</v>
      </c>
      <c r="J481">
        <f>武器!K59</f>
        <v>0</v>
      </c>
      <c r="K481">
        <f>武器!M59</f>
        <v>200</v>
      </c>
    </row>
    <row r="482" ht="16.5" spans="1:11">
      <c r="A482" s="155" t="s">
        <v>912</v>
      </c>
      <c r="B482" s="155" t="s">
        <v>884</v>
      </c>
      <c r="C482" s="155" t="s">
        <v>388</v>
      </c>
      <c r="D482" s="155">
        <v>2</v>
      </c>
      <c r="E482" s="155">
        <f>E481+F469</f>
        <v>54</v>
      </c>
      <c r="G482">
        <f>武器!H59</f>
        <v>60</v>
      </c>
      <c r="H482">
        <f>武器!I59</f>
        <v>5</v>
      </c>
      <c r="I482">
        <f>武器!J59</f>
        <v>0</v>
      </c>
      <c r="J482">
        <f>武器!K59</f>
        <v>0</v>
      </c>
      <c r="K482">
        <f>武器!M59</f>
        <v>200</v>
      </c>
    </row>
    <row r="483" ht="16.5" spans="1:11">
      <c r="A483" s="155" t="s">
        <v>913</v>
      </c>
      <c r="B483" s="155" t="s">
        <v>884</v>
      </c>
      <c r="C483" s="155" t="s">
        <v>388</v>
      </c>
      <c r="D483" s="155">
        <v>2</v>
      </c>
      <c r="E483" s="155">
        <f>E482+F469</f>
        <v>55</v>
      </c>
      <c r="G483">
        <f>武器!H59</f>
        <v>60</v>
      </c>
      <c r="H483">
        <f>武器!I59</f>
        <v>5</v>
      </c>
      <c r="I483">
        <f>武器!J59</f>
        <v>0</v>
      </c>
      <c r="J483">
        <f>武器!K59</f>
        <v>0</v>
      </c>
      <c r="K483">
        <f>武器!M59</f>
        <v>200</v>
      </c>
    </row>
    <row r="484" ht="16.5" spans="1:11">
      <c r="A484" s="155" t="s">
        <v>914</v>
      </c>
      <c r="B484" s="155" t="s">
        <v>884</v>
      </c>
      <c r="C484" s="155" t="s">
        <v>388</v>
      </c>
      <c r="D484" s="155">
        <v>3</v>
      </c>
      <c r="E484" s="156">
        <f>武器!L60</f>
        <v>56</v>
      </c>
      <c r="F484">
        <f>INT((E499-E484)/15)</f>
        <v>1</v>
      </c>
      <c r="G484">
        <f>武器!H60</f>
        <v>75</v>
      </c>
      <c r="H484">
        <f>武器!I60</f>
        <v>5</v>
      </c>
      <c r="I484">
        <f>武器!J60</f>
        <v>0</v>
      </c>
      <c r="J484">
        <f>武器!K60</f>
        <v>0</v>
      </c>
      <c r="K484">
        <f>武器!M60</f>
        <v>200</v>
      </c>
    </row>
    <row r="485" ht="16.5" spans="1:11">
      <c r="A485" s="155" t="s">
        <v>915</v>
      </c>
      <c r="B485" s="155" t="s">
        <v>884</v>
      </c>
      <c r="C485" s="155" t="s">
        <v>388</v>
      </c>
      <c r="D485" s="155">
        <v>3</v>
      </c>
      <c r="E485" s="155">
        <f>E484+F484</f>
        <v>57</v>
      </c>
      <c r="G485">
        <f>武器!H60</f>
        <v>75</v>
      </c>
      <c r="H485">
        <f>武器!I60</f>
        <v>5</v>
      </c>
      <c r="I485">
        <f>武器!J60</f>
        <v>0</v>
      </c>
      <c r="J485">
        <f>武器!K60</f>
        <v>0</v>
      </c>
      <c r="K485">
        <f>武器!M60</f>
        <v>200</v>
      </c>
    </row>
    <row r="486" ht="16.5" spans="1:11">
      <c r="A486" s="155" t="s">
        <v>916</v>
      </c>
      <c r="B486" s="155" t="s">
        <v>884</v>
      </c>
      <c r="C486" s="155" t="s">
        <v>388</v>
      </c>
      <c r="D486" s="155">
        <v>3</v>
      </c>
      <c r="E486" s="155">
        <f>E485+F484</f>
        <v>58</v>
      </c>
      <c r="G486">
        <f>武器!H60</f>
        <v>75</v>
      </c>
      <c r="H486">
        <f>武器!I60</f>
        <v>5</v>
      </c>
      <c r="I486">
        <f>武器!J60</f>
        <v>0</v>
      </c>
      <c r="J486">
        <f>武器!K60</f>
        <v>0</v>
      </c>
      <c r="K486">
        <f>武器!M60</f>
        <v>200</v>
      </c>
    </row>
    <row r="487" ht="16.5" spans="1:11">
      <c r="A487" s="155" t="s">
        <v>917</v>
      </c>
      <c r="B487" s="155" t="s">
        <v>884</v>
      </c>
      <c r="C487" s="155" t="s">
        <v>388</v>
      </c>
      <c r="D487" s="155">
        <v>3</v>
      </c>
      <c r="E487" s="155">
        <f>E486+F484</f>
        <v>59</v>
      </c>
      <c r="G487">
        <f>武器!H60</f>
        <v>75</v>
      </c>
      <c r="H487">
        <f>武器!I60</f>
        <v>5</v>
      </c>
      <c r="I487">
        <f>武器!J60</f>
        <v>0</v>
      </c>
      <c r="J487">
        <f>武器!K60</f>
        <v>0</v>
      </c>
      <c r="K487">
        <f>武器!M60</f>
        <v>200</v>
      </c>
    </row>
    <row r="488" ht="16.5" spans="1:11">
      <c r="A488" s="155" t="s">
        <v>918</v>
      </c>
      <c r="B488" s="155" t="s">
        <v>884</v>
      </c>
      <c r="C488" s="155" t="s">
        <v>388</v>
      </c>
      <c r="D488" s="155">
        <v>3</v>
      </c>
      <c r="E488" s="155">
        <f>E487+F484</f>
        <v>60</v>
      </c>
      <c r="G488">
        <f>武器!H60</f>
        <v>75</v>
      </c>
      <c r="H488">
        <f>武器!I60</f>
        <v>5</v>
      </c>
      <c r="I488">
        <f>武器!J60</f>
        <v>0</v>
      </c>
      <c r="J488">
        <f>武器!K60</f>
        <v>0</v>
      </c>
      <c r="K488">
        <f>武器!M60</f>
        <v>200</v>
      </c>
    </row>
    <row r="489" ht="16.5" spans="1:11">
      <c r="A489" s="155" t="s">
        <v>919</v>
      </c>
      <c r="B489" s="155" t="s">
        <v>884</v>
      </c>
      <c r="C489" s="155" t="s">
        <v>388</v>
      </c>
      <c r="D489" s="155">
        <v>3</v>
      </c>
      <c r="E489" s="155">
        <f>E488+F484</f>
        <v>61</v>
      </c>
      <c r="G489">
        <f>武器!H60</f>
        <v>75</v>
      </c>
      <c r="H489">
        <f>武器!I60</f>
        <v>5</v>
      </c>
      <c r="I489">
        <f>武器!J60</f>
        <v>0</v>
      </c>
      <c r="J489">
        <f>武器!K60</f>
        <v>0</v>
      </c>
      <c r="K489">
        <f>武器!M60</f>
        <v>200</v>
      </c>
    </row>
    <row r="490" ht="16.5" spans="1:11">
      <c r="A490" s="155" t="s">
        <v>920</v>
      </c>
      <c r="B490" s="155" t="s">
        <v>884</v>
      </c>
      <c r="C490" s="155" t="s">
        <v>388</v>
      </c>
      <c r="D490" s="155">
        <v>3</v>
      </c>
      <c r="E490" s="155">
        <f>E489+F484</f>
        <v>62</v>
      </c>
      <c r="G490">
        <f>武器!H60</f>
        <v>75</v>
      </c>
      <c r="H490">
        <f>武器!I60</f>
        <v>5</v>
      </c>
      <c r="I490">
        <f>武器!J60</f>
        <v>0</v>
      </c>
      <c r="J490">
        <f>武器!K60</f>
        <v>0</v>
      </c>
      <c r="K490">
        <f>武器!M60</f>
        <v>200</v>
      </c>
    </row>
    <row r="491" ht="16.5" spans="1:11">
      <c r="A491" s="155" t="s">
        <v>921</v>
      </c>
      <c r="B491" s="155" t="s">
        <v>884</v>
      </c>
      <c r="C491" s="155" t="s">
        <v>388</v>
      </c>
      <c r="D491" s="155">
        <v>3</v>
      </c>
      <c r="E491" s="155">
        <f>E490+F484</f>
        <v>63</v>
      </c>
      <c r="G491">
        <f>武器!H60</f>
        <v>75</v>
      </c>
      <c r="H491">
        <f>武器!I60</f>
        <v>5</v>
      </c>
      <c r="I491">
        <f>武器!J60</f>
        <v>0</v>
      </c>
      <c r="J491">
        <f>武器!K60</f>
        <v>0</v>
      </c>
      <c r="K491">
        <f>武器!M60</f>
        <v>200</v>
      </c>
    </row>
    <row r="492" ht="16.5" spans="1:11">
      <c r="A492" s="155" t="s">
        <v>922</v>
      </c>
      <c r="B492" s="155" t="s">
        <v>884</v>
      </c>
      <c r="C492" s="155" t="s">
        <v>388</v>
      </c>
      <c r="D492" s="155">
        <v>3</v>
      </c>
      <c r="E492" s="155">
        <f>E491+F484</f>
        <v>64</v>
      </c>
      <c r="G492">
        <f>武器!H60</f>
        <v>75</v>
      </c>
      <c r="H492">
        <f>武器!I60</f>
        <v>5</v>
      </c>
      <c r="I492">
        <f>武器!J60</f>
        <v>0</v>
      </c>
      <c r="J492">
        <f>武器!K60</f>
        <v>0</v>
      </c>
      <c r="K492">
        <f>武器!M60</f>
        <v>200</v>
      </c>
    </row>
    <row r="493" ht="16.5" spans="1:11">
      <c r="A493" s="155" t="s">
        <v>923</v>
      </c>
      <c r="B493" s="155" t="s">
        <v>884</v>
      </c>
      <c r="C493" s="155" t="s">
        <v>388</v>
      </c>
      <c r="D493" s="155">
        <v>3</v>
      </c>
      <c r="E493" s="155">
        <f>E492+F484</f>
        <v>65</v>
      </c>
      <c r="G493">
        <f>武器!H60</f>
        <v>75</v>
      </c>
      <c r="H493">
        <f>武器!I60</f>
        <v>5</v>
      </c>
      <c r="I493">
        <f>武器!J60</f>
        <v>0</v>
      </c>
      <c r="J493">
        <f>武器!K60</f>
        <v>0</v>
      </c>
      <c r="K493">
        <f>武器!M60</f>
        <v>200</v>
      </c>
    </row>
    <row r="494" ht="16.5" spans="1:11">
      <c r="A494" s="155" t="s">
        <v>924</v>
      </c>
      <c r="B494" s="155" t="s">
        <v>884</v>
      </c>
      <c r="C494" s="155" t="s">
        <v>388</v>
      </c>
      <c r="D494" s="155">
        <v>3</v>
      </c>
      <c r="E494" s="155">
        <f>E493+F484</f>
        <v>66</v>
      </c>
      <c r="G494">
        <f>武器!H60</f>
        <v>75</v>
      </c>
      <c r="H494">
        <f>武器!I60</f>
        <v>5</v>
      </c>
      <c r="I494">
        <f>武器!J60</f>
        <v>0</v>
      </c>
      <c r="J494">
        <f>武器!K60</f>
        <v>0</v>
      </c>
      <c r="K494">
        <f>武器!M60</f>
        <v>200</v>
      </c>
    </row>
    <row r="495" ht="16.5" spans="1:11">
      <c r="A495" s="155" t="s">
        <v>925</v>
      </c>
      <c r="B495" s="155" t="s">
        <v>884</v>
      </c>
      <c r="C495" s="155" t="s">
        <v>388</v>
      </c>
      <c r="D495" s="155">
        <v>3</v>
      </c>
      <c r="E495" s="155">
        <f>E494+F484</f>
        <v>67</v>
      </c>
      <c r="G495">
        <f>武器!H60</f>
        <v>75</v>
      </c>
      <c r="H495">
        <f>武器!I60</f>
        <v>5</v>
      </c>
      <c r="I495">
        <f>武器!J60</f>
        <v>0</v>
      </c>
      <c r="J495">
        <f>武器!K60</f>
        <v>0</v>
      </c>
      <c r="K495">
        <f>武器!M60</f>
        <v>200</v>
      </c>
    </row>
    <row r="496" ht="16.5" spans="1:11">
      <c r="A496" s="155" t="s">
        <v>926</v>
      </c>
      <c r="B496" s="155" t="s">
        <v>884</v>
      </c>
      <c r="C496" s="155" t="s">
        <v>388</v>
      </c>
      <c r="D496" s="155">
        <v>3</v>
      </c>
      <c r="E496" s="155">
        <f>E495+F484</f>
        <v>68</v>
      </c>
      <c r="G496">
        <f>武器!H60</f>
        <v>75</v>
      </c>
      <c r="H496">
        <f>武器!I60</f>
        <v>5</v>
      </c>
      <c r="I496">
        <f>武器!J60</f>
        <v>0</v>
      </c>
      <c r="J496">
        <f>武器!K60</f>
        <v>0</v>
      </c>
      <c r="K496">
        <f>武器!M60</f>
        <v>200</v>
      </c>
    </row>
    <row r="497" ht="16.5" spans="1:11">
      <c r="A497" s="155" t="s">
        <v>927</v>
      </c>
      <c r="B497" s="155" t="s">
        <v>884</v>
      </c>
      <c r="C497" s="155" t="s">
        <v>388</v>
      </c>
      <c r="D497" s="155">
        <v>3</v>
      </c>
      <c r="E497" s="155">
        <f>E496+F484</f>
        <v>69</v>
      </c>
      <c r="G497">
        <f>武器!H60</f>
        <v>75</v>
      </c>
      <c r="H497">
        <f>武器!I60</f>
        <v>5</v>
      </c>
      <c r="I497">
        <f>武器!J60</f>
        <v>0</v>
      </c>
      <c r="J497">
        <f>武器!K60</f>
        <v>0</v>
      </c>
      <c r="K497">
        <f>武器!M60</f>
        <v>200</v>
      </c>
    </row>
    <row r="498" ht="16.5" spans="1:11">
      <c r="A498" s="155" t="s">
        <v>928</v>
      </c>
      <c r="B498" s="155" t="s">
        <v>884</v>
      </c>
      <c r="C498" s="155" t="s">
        <v>388</v>
      </c>
      <c r="D498" s="155">
        <v>3</v>
      </c>
      <c r="E498" s="155">
        <f>E497+F484</f>
        <v>70</v>
      </c>
      <c r="G498">
        <f>武器!H60</f>
        <v>75</v>
      </c>
      <c r="H498">
        <f>武器!I60</f>
        <v>5</v>
      </c>
      <c r="I498">
        <f>武器!J60</f>
        <v>0</v>
      </c>
      <c r="J498">
        <f>武器!K60</f>
        <v>0</v>
      </c>
      <c r="K498">
        <f>武器!M60</f>
        <v>200</v>
      </c>
    </row>
    <row r="499" ht="16.5" spans="1:11">
      <c r="A499" s="155" t="s">
        <v>929</v>
      </c>
      <c r="B499" s="155" t="s">
        <v>884</v>
      </c>
      <c r="C499" s="155" t="s">
        <v>388</v>
      </c>
      <c r="D499" s="155">
        <v>4</v>
      </c>
      <c r="E499" s="156">
        <f>武器!L61</f>
        <v>71</v>
      </c>
      <c r="F499">
        <f>INT((E514-E499)/15)</f>
        <v>1</v>
      </c>
      <c r="G499">
        <f>武器!H61</f>
        <v>85</v>
      </c>
      <c r="H499">
        <f>武器!I61</f>
        <v>5</v>
      </c>
      <c r="I499">
        <f>武器!J61</f>
        <v>0</v>
      </c>
      <c r="J499">
        <f>武器!K61</f>
        <v>0</v>
      </c>
      <c r="K499">
        <f>武器!M61</f>
        <v>200</v>
      </c>
    </row>
    <row r="500" ht="16.5" spans="1:11">
      <c r="A500" s="155" t="s">
        <v>930</v>
      </c>
      <c r="B500" s="155" t="s">
        <v>884</v>
      </c>
      <c r="C500" s="155" t="s">
        <v>388</v>
      </c>
      <c r="D500" s="155">
        <v>4</v>
      </c>
      <c r="E500" s="155">
        <f>E499+F499</f>
        <v>72</v>
      </c>
      <c r="G500">
        <f>武器!H61</f>
        <v>85</v>
      </c>
      <c r="H500">
        <f>武器!I61</f>
        <v>5</v>
      </c>
      <c r="I500">
        <f>武器!J61</f>
        <v>0</v>
      </c>
      <c r="J500">
        <f>武器!K61</f>
        <v>0</v>
      </c>
      <c r="K500">
        <f>武器!M61</f>
        <v>200</v>
      </c>
    </row>
    <row r="501" ht="16.5" spans="1:11">
      <c r="A501" s="155" t="s">
        <v>931</v>
      </c>
      <c r="B501" s="155" t="s">
        <v>884</v>
      </c>
      <c r="C501" s="155" t="s">
        <v>388</v>
      </c>
      <c r="D501" s="155">
        <v>4</v>
      </c>
      <c r="E501" s="155">
        <f>E500+F499</f>
        <v>73</v>
      </c>
      <c r="G501">
        <f>武器!H61</f>
        <v>85</v>
      </c>
      <c r="H501">
        <f>武器!I61</f>
        <v>5</v>
      </c>
      <c r="I501">
        <f>武器!J61</f>
        <v>0</v>
      </c>
      <c r="J501">
        <f>武器!K61</f>
        <v>0</v>
      </c>
      <c r="K501">
        <f>武器!M61</f>
        <v>200</v>
      </c>
    </row>
    <row r="502" ht="16.5" spans="1:11">
      <c r="A502" s="155" t="s">
        <v>932</v>
      </c>
      <c r="B502" s="155" t="s">
        <v>884</v>
      </c>
      <c r="C502" s="155" t="s">
        <v>388</v>
      </c>
      <c r="D502" s="155">
        <v>4</v>
      </c>
      <c r="E502" s="155">
        <f>E501+F499</f>
        <v>74</v>
      </c>
      <c r="G502">
        <f>武器!H61</f>
        <v>85</v>
      </c>
      <c r="H502">
        <f>武器!I61</f>
        <v>5</v>
      </c>
      <c r="I502">
        <f>武器!J61</f>
        <v>0</v>
      </c>
      <c r="J502">
        <f>武器!K61</f>
        <v>0</v>
      </c>
      <c r="K502">
        <f>武器!M61</f>
        <v>200</v>
      </c>
    </row>
    <row r="503" ht="16.5" spans="1:11">
      <c r="A503" s="155" t="s">
        <v>933</v>
      </c>
      <c r="B503" s="155" t="s">
        <v>884</v>
      </c>
      <c r="C503" s="155" t="s">
        <v>388</v>
      </c>
      <c r="D503" s="155">
        <v>4</v>
      </c>
      <c r="E503" s="155">
        <f>E502+F499</f>
        <v>75</v>
      </c>
      <c r="G503">
        <f>武器!H61</f>
        <v>85</v>
      </c>
      <c r="H503">
        <f>武器!I61</f>
        <v>5</v>
      </c>
      <c r="I503">
        <f>武器!J61</f>
        <v>0</v>
      </c>
      <c r="J503">
        <f>武器!K61</f>
        <v>0</v>
      </c>
      <c r="K503">
        <f>武器!M61</f>
        <v>200</v>
      </c>
    </row>
    <row r="504" ht="16.5" spans="1:11">
      <c r="A504" s="155" t="s">
        <v>934</v>
      </c>
      <c r="B504" s="155" t="s">
        <v>884</v>
      </c>
      <c r="C504" s="155" t="s">
        <v>388</v>
      </c>
      <c r="D504" s="155">
        <v>4</v>
      </c>
      <c r="E504" s="155">
        <f>E503+F499</f>
        <v>76</v>
      </c>
      <c r="G504">
        <f>武器!H61</f>
        <v>85</v>
      </c>
      <c r="H504">
        <f>武器!I61</f>
        <v>5</v>
      </c>
      <c r="I504">
        <f>武器!J61</f>
        <v>0</v>
      </c>
      <c r="J504">
        <f>武器!K61</f>
        <v>0</v>
      </c>
      <c r="K504">
        <f>武器!M61</f>
        <v>200</v>
      </c>
    </row>
    <row r="505" ht="16.5" spans="1:11">
      <c r="A505" s="155" t="s">
        <v>935</v>
      </c>
      <c r="B505" s="155" t="s">
        <v>884</v>
      </c>
      <c r="C505" s="155" t="s">
        <v>388</v>
      </c>
      <c r="D505" s="155">
        <v>4</v>
      </c>
      <c r="E505" s="155">
        <f>E504+F499</f>
        <v>77</v>
      </c>
      <c r="G505">
        <f>武器!H61</f>
        <v>85</v>
      </c>
      <c r="H505">
        <f>武器!I61</f>
        <v>5</v>
      </c>
      <c r="I505">
        <f>武器!J61</f>
        <v>0</v>
      </c>
      <c r="J505">
        <f>武器!K61</f>
        <v>0</v>
      </c>
      <c r="K505">
        <f>武器!M61</f>
        <v>200</v>
      </c>
    </row>
    <row r="506" ht="16.5" spans="1:11">
      <c r="A506" s="155" t="s">
        <v>936</v>
      </c>
      <c r="B506" s="155" t="s">
        <v>884</v>
      </c>
      <c r="C506" s="155" t="s">
        <v>388</v>
      </c>
      <c r="D506" s="155">
        <v>4</v>
      </c>
      <c r="E506" s="155">
        <f>E505+F499</f>
        <v>78</v>
      </c>
      <c r="G506">
        <f>武器!H61</f>
        <v>85</v>
      </c>
      <c r="H506">
        <f>武器!I61</f>
        <v>5</v>
      </c>
      <c r="I506">
        <f>武器!J61</f>
        <v>0</v>
      </c>
      <c r="J506">
        <f>武器!K61</f>
        <v>0</v>
      </c>
      <c r="K506">
        <f>武器!M61</f>
        <v>200</v>
      </c>
    </row>
    <row r="507" ht="16.5" spans="1:11">
      <c r="A507" s="155" t="s">
        <v>937</v>
      </c>
      <c r="B507" s="155" t="s">
        <v>884</v>
      </c>
      <c r="C507" s="155" t="s">
        <v>388</v>
      </c>
      <c r="D507" s="155">
        <v>4</v>
      </c>
      <c r="E507" s="155">
        <f>E506+F499</f>
        <v>79</v>
      </c>
      <c r="G507">
        <f>武器!H61</f>
        <v>85</v>
      </c>
      <c r="H507">
        <f>武器!I61</f>
        <v>5</v>
      </c>
      <c r="I507">
        <f>武器!J61</f>
        <v>0</v>
      </c>
      <c r="J507">
        <f>武器!K61</f>
        <v>0</v>
      </c>
      <c r="K507">
        <f>武器!M61</f>
        <v>200</v>
      </c>
    </row>
    <row r="508" ht="16.5" spans="1:11">
      <c r="A508" s="155" t="s">
        <v>938</v>
      </c>
      <c r="B508" s="155" t="s">
        <v>884</v>
      </c>
      <c r="C508" s="155" t="s">
        <v>388</v>
      </c>
      <c r="D508" s="155">
        <v>4</v>
      </c>
      <c r="E508" s="155">
        <f>E507+F499</f>
        <v>80</v>
      </c>
      <c r="G508">
        <f>武器!H61</f>
        <v>85</v>
      </c>
      <c r="H508">
        <f>武器!I61</f>
        <v>5</v>
      </c>
      <c r="I508">
        <f>武器!J61</f>
        <v>0</v>
      </c>
      <c r="J508">
        <f>武器!K61</f>
        <v>0</v>
      </c>
      <c r="K508">
        <f>武器!M61</f>
        <v>200</v>
      </c>
    </row>
    <row r="509" ht="16.5" spans="1:11">
      <c r="A509" s="155" t="s">
        <v>939</v>
      </c>
      <c r="B509" s="155" t="s">
        <v>884</v>
      </c>
      <c r="C509" s="155" t="s">
        <v>388</v>
      </c>
      <c r="D509" s="155">
        <v>4</v>
      </c>
      <c r="E509" s="155">
        <f>E508+F499</f>
        <v>81</v>
      </c>
      <c r="G509">
        <f>武器!H61</f>
        <v>85</v>
      </c>
      <c r="H509">
        <f>武器!I61</f>
        <v>5</v>
      </c>
      <c r="I509">
        <f>武器!J61</f>
        <v>0</v>
      </c>
      <c r="J509">
        <f>武器!K61</f>
        <v>0</v>
      </c>
      <c r="K509">
        <f>武器!M61</f>
        <v>200</v>
      </c>
    </row>
    <row r="510" ht="16.5" spans="1:11">
      <c r="A510" s="155" t="s">
        <v>940</v>
      </c>
      <c r="B510" s="155" t="s">
        <v>884</v>
      </c>
      <c r="C510" s="155" t="s">
        <v>388</v>
      </c>
      <c r="D510" s="155">
        <v>4</v>
      </c>
      <c r="E510" s="155">
        <f>E509+F499</f>
        <v>82</v>
      </c>
      <c r="G510">
        <f>武器!H61</f>
        <v>85</v>
      </c>
      <c r="H510">
        <f>武器!I61</f>
        <v>5</v>
      </c>
      <c r="I510">
        <f>武器!J61</f>
        <v>0</v>
      </c>
      <c r="J510">
        <f>武器!K61</f>
        <v>0</v>
      </c>
      <c r="K510">
        <f>武器!M61</f>
        <v>200</v>
      </c>
    </row>
    <row r="511" ht="16.5" spans="1:11">
      <c r="A511" s="155" t="s">
        <v>941</v>
      </c>
      <c r="B511" s="155" t="s">
        <v>884</v>
      </c>
      <c r="C511" s="155" t="s">
        <v>388</v>
      </c>
      <c r="D511" s="155">
        <v>4</v>
      </c>
      <c r="E511" s="155">
        <f>E510+F499</f>
        <v>83</v>
      </c>
      <c r="G511">
        <f>武器!H61</f>
        <v>85</v>
      </c>
      <c r="H511">
        <f>武器!I61</f>
        <v>5</v>
      </c>
      <c r="I511">
        <f>武器!J61</f>
        <v>0</v>
      </c>
      <c r="J511">
        <f>武器!K61</f>
        <v>0</v>
      </c>
      <c r="K511">
        <f>武器!M61</f>
        <v>200</v>
      </c>
    </row>
    <row r="512" ht="16.5" spans="1:11">
      <c r="A512" s="155" t="s">
        <v>942</v>
      </c>
      <c r="B512" s="155" t="s">
        <v>884</v>
      </c>
      <c r="C512" s="155" t="s">
        <v>388</v>
      </c>
      <c r="D512" s="155">
        <v>4</v>
      </c>
      <c r="E512" s="155">
        <f>E511+F499</f>
        <v>84</v>
      </c>
      <c r="G512">
        <f>武器!H61</f>
        <v>85</v>
      </c>
      <c r="H512">
        <f>武器!I61</f>
        <v>5</v>
      </c>
      <c r="I512">
        <f>武器!J61</f>
        <v>0</v>
      </c>
      <c r="J512">
        <f>武器!K61</f>
        <v>0</v>
      </c>
      <c r="K512">
        <f>武器!M61</f>
        <v>200</v>
      </c>
    </row>
    <row r="513" ht="16.5" spans="1:11">
      <c r="A513" s="155" t="s">
        <v>943</v>
      </c>
      <c r="B513" s="155" t="s">
        <v>884</v>
      </c>
      <c r="C513" s="155" t="s">
        <v>388</v>
      </c>
      <c r="D513" s="155">
        <v>4</v>
      </c>
      <c r="E513" s="155">
        <f>E512+F499</f>
        <v>85</v>
      </c>
      <c r="G513">
        <f>武器!H61</f>
        <v>85</v>
      </c>
      <c r="H513">
        <f>武器!I61</f>
        <v>5</v>
      </c>
      <c r="I513">
        <f>武器!J61</f>
        <v>0</v>
      </c>
      <c r="J513">
        <f>武器!K61</f>
        <v>0</v>
      </c>
      <c r="K513">
        <f>武器!M61</f>
        <v>200</v>
      </c>
    </row>
    <row r="514" ht="16.5" spans="1:11">
      <c r="A514" s="155" t="s">
        <v>944</v>
      </c>
      <c r="B514" s="155" t="s">
        <v>884</v>
      </c>
      <c r="C514" s="155" t="s">
        <v>388</v>
      </c>
      <c r="D514" s="155">
        <v>5</v>
      </c>
      <c r="E514" s="156">
        <f>武器!L62</f>
        <v>86</v>
      </c>
      <c r="F514">
        <f>F499</f>
        <v>1</v>
      </c>
      <c r="G514">
        <f>武器!H62</f>
        <v>100</v>
      </c>
      <c r="H514">
        <f>武器!I62</f>
        <v>5</v>
      </c>
      <c r="I514">
        <f>武器!J62</f>
        <v>0</v>
      </c>
      <c r="J514">
        <f>武器!K62</f>
        <v>0</v>
      </c>
      <c r="K514">
        <f>武器!M62</f>
        <v>200</v>
      </c>
    </row>
    <row r="515" ht="16.5" spans="1:11">
      <c r="A515" s="155" t="s">
        <v>945</v>
      </c>
      <c r="B515" s="155" t="s">
        <v>884</v>
      </c>
      <c r="C515" s="155" t="s">
        <v>388</v>
      </c>
      <c r="D515" s="155">
        <v>5</v>
      </c>
      <c r="E515" s="155">
        <f>E514+F514</f>
        <v>87</v>
      </c>
      <c r="G515">
        <f>武器!H62</f>
        <v>100</v>
      </c>
      <c r="H515">
        <f>武器!I62</f>
        <v>5</v>
      </c>
      <c r="I515">
        <f>武器!J62</f>
        <v>0</v>
      </c>
      <c r="J515">
        <f>武器!K62</f>
        <v>0</v>
      </c>
      <c r="K515">
        <f>武器!M62</f>
        <v>200</v>
      </c>
    </row>
    <row r="516" ht="16.5" spans="1:11">
      <c r="A516" s="155" t="s">
        <v>946</v>
      </c>
      <c r="B516" s="155" t="s">
        <v>884</v>
      </c>
      <c r="C516" s="155" t="s">
        <v>388</v>
      </c>
      <c r="D516" s="155">
        <v>5</v>
      </c>
      <c r="E516" s="155">
        <f>E515+F514</f>
        <v>88</v>
      </c>
      <c r="G516">
        <f>武器!H62</f>
        <v>100</v>
      </c>
      <c r="H516">
        <f>武器!I62</f>
        <v>5</v>
      </c>
      <c r="I516">
        <f>武器!J62</f>
        <v>0</v>
      </c>
      <c r="J516">
        <f>武器!K62</f>
        <v>0</v>
      </c>
      <c r="K516">
        <f>武器!M62</f>
        <v>200</v>
      </c>
    </row>
    <row r="517" ht="16.5" spans="1:11">
      <c r="A517" s="155" t="s">
        <v>947</v>
      </c>
      <c r="B517" s="155" t="s">
        <v>884</v>
      </c>
      <c r="C517" s="155" t="s">
        <v>388</v>
      </c>
      <c r="D517" s="155">
        <v>5</v>
      </c>
      <c r="E517" s="155">
        <f>E516+F514</f>
        <v>89</v>
      </c>
      <c r="G517">
        <f>武器!H62</f>
        <v>100</v>
      </c>
      <c r="H517">
        <f>武器!I62</f>
        <v>5</v>
      </c>
      <c r="I517">
        <f>武器!J62</f>
        <v>0</v>
      </c>
      <c r="J517">
        <f>武器!K62</f>
        <v>0</v>
      </c>
      <c r="K517">
        <f>武器!M62</f>
        <v>200</v>
      </c>
    </row>
    <row r="518" ht="16.5" spans="1:11">
      <c r="A518" s="155" t="s">
        <v>948</v>
      </c>
      <c r="B518" s="155" t="s">
        <v>884</v>
      </c>
      <c r="C518" s="155" t="s">
        <v>388</v>
      </c>
      <c r="D518" s="155">
        <v>5</v>
      </c>
      <c r="E518" s="155">
        <f>E517+F514</f>
        <v>90</v>
      </c>
      <c r="G518">
        <f>武器!H62</f>
        <v>100</v>
      </c>
      <c r="H518">
        <f>武器!I62</f>
        <v>5</v>
      </c>
      <c r="I518">
        <f>武器!J62</f>
        <v>0</v>
      </c>
      <c r="J518">
        <f>武器!K62</f>
        <v>0</v>
      </c>
      <c r="K518">
        <f>武器!M62</f>
        <v>200</v>
      </c>
    </row>
    <row r="519" ht="16.5" spans="1:11">
      <c r="A519" s="155" t="s">
        <v>949</v>
      </c>
      <c r="B519" s="155" t="s">
        <v>884</v>
      </c>
      <c r="C519" s="155" t="s">
        <v>388</v>
      </c>
      <c r="D519" s="155">
        <v>5</v>
      </c>
      <c r="E519" s="155">
        <f>E518+F514</f>
        <v>91</v>
      </c>
      <c r="G519">
        <f>武器!H62</f>
        <v>100</v>
      </c>
      <c r="H519">
        <f>武器!I62</f>
        <v>5</v>
      </c>
      <c r="I519">
        <f>武器!J62</f>
        <v>0</v>
      </c>
      <c r="J519">
        <f>武器!K62</f>
        <v>0</v>
      </c>
      <c r="K519">
        <f>武器!M62</f>
        <v>200</v>
      </c>
    </row>
    <row r="520" ht="16.5" spans="1:11">
      <c r="A520" s="155" t="s">
        <v>950</v>
      </c>
      <c r="B520" s="155" t="s">
        <v>884</v>
      </c>
      <c r="C520" s="155" t="s">
        <v>388</v>
      </c>
      <c r="D520" s="155">
        <v>5</v>
      </c>
      <c r="E520" s="155">
        <f>E519+F514</f>
        <v>92</v>
      </c>
      <c r="G520">
        <f>武器!H62</f>
        <v>100</v>
      </c>
      <c r="H520">
        <f>武器!I62</f>
        <v>5</v>
      </c>
      <c r="I520">
        <f>武器!J62</f>
        <v>0</v>
      </c>
      <c r="J520">
        <f>武器!K62</f>
        <v>0</v>
      </c>
      <c r="K520">
        <f>武器!M62</f>
        <v>200</v>
      </c>
    </row>
    <row r="521" ht="16.5" spans="1:11">
      <c r="A521" s="155" t="s">
        <v>951</v>
      </c>
      <c r="B521" s="155" t="s">
        <v>884</v>
      </c>
      <c r="C521" s="155" t="s">
        <v>388</v>
      </c>
      <c r="D521" s="155">
        <v>5</v>
      </c>
      <c r="E521" s="155">
        <f>E520+F514</f>
        <v>93</v>
      </c>
      <c r="G521">
        <f>武器!H62</f>
        <v>100</v>
      </c>
      <c r="H521">
        <f>武器!I62</f>
        <v>5</v>
      </c>
      <c r="I521">
        <f>武器!J62</f>
        <v>0</v>
      </c>
      <c r="J521">
        <f>武器!K62</f>
        <v>0</v>
      </c>
      <c r="K521">
        <f>武器!M62</f>
        <v>200</v>
      </c>
    </row>
    <row r="522" ht="16.5" spans="1:11">
      <c r="A522" s="155" t="s">
        <v>952</v>
      </c>
      <c r="B522" s="155" t="s">
        <v>884</v>
      </c>
      <c r="C522" s="155" t="s">
        <v>388</v>
      </c>
      <c r="D522" s="155">
        <v>5</v>
      </c>
      <c r="E522" s="155">
        <f>E521+F514</f>
        <v>94</v>
      </c>
      <c r="G522">
        <f>武器!H62</f>
        <v>100</v>
      </c>
      <c r="H522">
        <f>武器!I62</f>
        <v>5</v>
      </c>
      <c r="I522">
        <f>武器!J62</f>
        <v>0</v>
      </c>
      <c r="J522">
        <f>武器!K62</f>
        <v>0</v>
      </c>
      <c r="K522">
        <f>武器!M62</f>
        <v>200</v>
      </c>
    </row>
    <row r="523" ht="16.5" spans="1:11">
      <c r="A523" s="155" t="s">
        <v>953</v>
      </c>
      <c r="B523" s="155" t="s">
        <v>884</v>
      </c>
      <c r="C523" s="155" t="s">
        <v>388</v>
      </c>
      <c r="D523" s="155">
        <v>5</v>
      </c>
      <c r="E523" s="155">
        <f>E522+F514</f>
        <v>95</v>
      </c>
      <c r="G523">
        <f>武器!H62</f>
        <v>100</v>
      </c>
      <c r="H523">
        <f>武器!I62</f>
        <v>5</v>
      </c>
      <c r="I523">
        <f>武器!J62</f>
        <v>0</v>
      </c>
      <c r="J523">
        <f>武器!K62</f>
        <v>0</v>
      </c>
      <c r="K523">
        <f>武器!M62</f>
        <v>200</v>
      </c>
    </row>
    <row r="524" ht="16.5" spans="1:11">
      <c r="A524" s="155" t="s">
        <v>954</v>
      </c>
      <c r="B524" s="155" t="s">
        <v>884</v>
      </c>
      <c r="C524" s="155" t="s">
        <v>388</v>
      </c>
      <c r="D524" s="155">
        <v>5</v>
      </c>
      <c r="E524" s="155">
        <f>E523+F514</f>
        <v>96</v>
      </c>
      <c r="G524">
        <f>武器!H62</f>
        <v>100</v>
      </c>
      <c r="H524">
        <f>武器!I62</f>
        <v>5</v>
      </c>
      <c r="I524">
        <f>武器!J62</f>
        <v>0</v>
      </c>
      <c r="J524">
        <f>武器!K62</f>
        <v>0</v>
      </c>
      <c r="K524">
        <f>武器!M62</f>
        <v>200</v>
      </c>
    </row>
    <row r="525" ht="16.5" spans="1:11">
      <c r="A525" s="155" t="s">
        <v>955</v>
      </c>
      <c r="B525" s="155" t="s">
        <v>884</v>
      </c>
      <c r="C525" s="155" t="s">
        <v>388</v>
      </c>
      <c r="D525" s="155">
        <v>5</v>
      </c>
      <c r="E525" s="155">
        <f>E524+F514</f>
        <v>97</v>
      </c>
      <c r="G525">
        <f>武器!H62</f>
        <v>100</v>
      </c>
      <c r="H525">
        <f>武器!I62</f>
        <v>5</v>
      </c>
      <c r="I525">
        <f>武器!J62</f>
        <v>0</v>
      </c>
      <c r="J525">
        <f>武器!K62</f>
        <v>0</v>
      </c>
      <c r="K525">
        <f>武器!M62</f>
        <v>200</v>
      </c>
    </row>
    <row r="526" ht="16.5" spans="1:11">
      <c r="A526" s="155" t="s">
        <v>956</v>
      </c>
      <c r="B526" s="155" t="s">
        <v>884</v>
      </c>
      <c r="C526" s="155" t="s">
        <v>388</v>
      </c>
      <c r="D526" s="155">
        <v>5</v>
      </c>
      <c r="E526" s="155">
        <f>E525+F514</f>
        <v>98</v>
      </c>
      <c r="G526">
        <f>武器!H62</f>
        <v>100</v>
      </c>
      <c r="H526">
        <f>武器!I62</f>
        <v>5</v>
      </c>
      <c r="I526">
        <f>武器!J62</f>
        <v>0</v>
      </c>
      <c r="J526">
        <f>武器!K62</f>
        <v>0</v>
      </c>
      <c r="K526">
        <f>武器!M62</f>
        <v>200</v>
      </c>
    </row>
    <row r="527" ht="16.5" spans="1:11">
      <c r="A527" s="155" t="s">
        <v>957</v>
      </c>
      <c r="B527" s="155" t="s">
        <v>884</v>
      </c>
      <c r="C527" s="155" t="s">
        <v>388</v>
      </c>
      <c r="D527" s="155">
        <v>5</v>
      </c>
      <c r="E527" s="155">
        <f>E526+F514</f>
        <v>99</v>
      </c>
      <c r="G527">
        <f>武器!H62</f>
        <v>100</v>
      </c>
      <c r="H527">
        <f>武器!I62</f>
        <v>5</v>
      </c>
      <c r="I527">
        <f>武器!J62</f>
        <v>0</v>
      </c>
      <c r="J527">
        <f>武器!K62</f>
        <v>0</v>
      </c>
      <c r="K527">
        <f>武器!M62</f>
        <v>200</v>
      </c>
    </row>
    <row r="528" ht="16.5" spans="1:11">
      <c r="A528" s="155" t="s">
        <v>958</v>
      </c>
      <c r="B528" s="155" t="s">
        <v>884</v>
      </c>
      <c r="C528" s="155" t="s">
        <v>388</v>
      </c>
      <c r="D528" s="155">
        <v>5</v>
      </c>
      <c r="E528" s="155">
        <f>E527+F514</f>
        <v>100</v>
      </c>
      <c r="G528">
        <f>武器!H62</f>
        <v>100</v>
      </c>
      <c r="H528">
        <f>武器!I62</f>
        <v>5</v>
      </c>
      <c r="I528">
        <f>武器!J62</f>
        <v>0</v>
      </c>
      <c r="J528">
        <f>武器!K62</f>
        <v>0</v>
      </c>
      <c r="K528">
        <f>武器!M62</f>
        <v>200</v>
      </c>
    </row>
    <row r="529" ht="16.5" spans="1:11">
      <c r="A529" s="123" t="s">
        <v>959</v>
      </c>
      <c r="B529" s="123" t="s">
        <v>960</v>
      </c>
      <c r="C529" s="123" t="s">
        <v>353</v>
      </c>
      <c r="D529" s="123">
        <v>1</v>
      </c>
      <c r="E529" s="157">
        <f>武器!L28</f>
        <v>92</v>
      </c>
      <c r="F529">
        <f>INT((E544-E529)/15)</f>
        <v>4</v>
      </c>
      <c r="G529">
        <f>武器!H28</f>
        <v>4</v>
      </c>
      <c r="H529">
        <f>武器!I28</f>
        <v>3</v>
      </c>
      <c r="I529">
        <f>武器!J28</f>
        <v>0</v>
      </c>
      <c r="J529">
        <f>武器!K28</f>
        <v>0</v>
      </c>
      <c r="K529">
        <f>武器!M28</f>
        <v>800</v>
      </c>
    </row>
    <row r="530" ht="16.5" spans="1:11">
      <c r="A530" s="123" t="s">
        <v>961</v>
      </c>
      <c r="B530" s="123" t="s">
        <v>960</v>
      </c>
      <c r="C530" s="123" t="s">
        <v>353</v>
      </c>
      <c r="D530" s="123">
        <v>1</v>
      </c>
      <c r="E530" s="155">
        <f>E529+F529</f>
        <v>96</v>
      </c>
      <c r="G530">
        <f>武器!H28</f>
        <v>4</v>
      </c>
      <c r="H530">
        <f>武器!I28</f>
        <v>3</v>
      </c>
      <c r="I530">
        <f>武器!J28</f>
        <v>0</v>
      </c>
      <c r="J530">
        <f>武器!K28</f>
        <v>0</v>
      </c>
      <c r="K530">
        <f>武器!M28</f>
        <v>800</v>
      </c>
    </row>
    <row r="531" ht="16.5" spans="1:11">
      <c r="A531" s="123" t="s">
        <v>962</v>
      </c>
      <c r="B531" s="123" t="s">
        <v>960</v>
      </c>
      <c r="C531" s="123" t="s">
        <v>353</v>
      </c>
      <c r="D531" s="123">
        <v>1</v>
      </c>
      <c r="E531" s="155">
        <f>E530+F529</f>
        <v>100</v>
      </c>
      <c r="G531">
        <f>武器!H28</f>
        <v>4</v>
      </c>
      <c r="H531">
        <f>武器!I28</f>
        <v>3</v>
      </c>
      <c r="I531">
        <f>武器!J28</f>
        <v>0</v>
      </c>
      <c r="J531">
        <f>武器!K28</f>
        <v>0</v>
      </c>
      <c r="K531">
        <f>武器!M28</f>
        <v>800</v>
      </c>
    </row>
    <row r="532" ht="16.5" spans="1:11">
      <c r="A532" s="123" t="s">
        <v>963</v>
      </c>
      <c r="B532" s="123" t="s">
        <v>960</v>
      </c>
      <c r="C532" s="123" t="s">
        <v>353</v>
      </c>
      <c r="D532" s="123">
        <v>1</v>
      </c>
      <c r="E532" s="155">
        <f>E531+F529</f>
        <v>104</v>
      </c>
      <c r="G532">
        <f>武器!H28</f>
        <v>4</v>
      </c>
      <c r="H532">
        <f>武器!I28</f>
        <v>3</v>
      </c>
      <c r="I532">
        <f>武器!J28</f>
        <v>0</v>
      </c>
      <c r="J532">
        <f>武器!K28</f>
        <v>0</v>
      </c>
      <c r="K532">
        <f>武器!M28</f>
        <v>800</v>
      </c>
    </row>
    <row r="533" ht="16.5" spans="1:11">
      <c r="A533" s="123" t="s">
        <v>964</v>
      </c>
      <c r="B533" s="123" t="s">
        <v>960</v>
      </c>
      <c r="C533" s="123" t="s">
        <v>353</v>
      </c>
      <c r="D533" s="123">
        <v>1</v>
      </c>
      <c r="E533" s="155">
        <f>E532+F529</f>
        <v>108</v>
      </c>
      <c r="G533">
        <f>武器!H28</f>
        <v>4</v>
      </c>
      <c r="H533">
        <f>武器!I28</f>
        <v>3</v>
      </c>
      <c r="I533">
        <f>武器!J28</f>
        <v>0</v>
      </c>
      <c r="J533">
        <f>武器!K28</f>
        <v>0</v>
      </c>
      <c r="K533">
        <f>武器!M28</f>
        <v>800</v>
      </c>
    </row>
    <row r="534" ht="16.5" spans="1:11">
      <c r="A534" s="123" t="s">
        <v>965</v>
      </c>
      <c r="B534" s="123" t="s">
        <v>960</v>
      </c>
      <c r="C534" s="123" t="s">
        <v>353</v>
      </c>
      <c r="D534" s="123">
        <v>1</v>
      </c>
      <c r="E534" s="155">
        <f>E533+F529</f>
        <v>112</v>
      </c>
      <c r="G534">
        <f>武器!H28</f>
        <v>4</v>
      </c>
      <c r="H534">
        <f>武器!I28</f>
        <v>3</v>
      </c>
      <c r="I534">
        <f>武器!J28</f>
        <v>0</v>
      </c>
      <c r="J534">
        <f>武器!K28</f>
        <v>0</v>
      </c>
      <c r="K534">
        <f>武器!M28</f>
        <v>800</v>
      </c>
    </row>
    <row r="535" ht="16.5" spans="1:11">
      <c r="A535" s="123" t="s">
        <v>966</v>
      </c>
      <c r="B535" s="123" t="s">
        <v>960</v>
      </c>
      <c r="C535" s="123" t="s">
        <v>353</v>
      </c>
      <c r="D535" s="123">
        <v>1</v>
      </c>
      <c r="E535" s="155">
        <f>E534+F529</f>
        <v>116</v>
      </c>
      <c r="G535">
        <f>武器!H28</f>
        <v>4</v>
      </c>
      <c r="H535">
        <f>武器!I28</f>
        <v>3</v>
      </c>
      <c r="I535">
        <f>武器!J28</f>
        <v>0</v>
      </c>
      <c r="J535">
        <f>武器!K28</f>
        <v>0</v>
      </c>
      <c r="K535">
        <f>武器!M28</f>
        <v>800</v>
      </c>
    </row>
    <row r="536" ht="16.5" spans="1:11">
      <c r="A536" s="123" t="s">
        <v>967</v>
      </c>
      <c r="B536" s="123" t="s">
        <v>960</v>
      </c>
      <c r="C536" s="123" t="s">
        <v>353</v>
      </c>
      <c r="D536" s="123">
        <v>1</v>
      </c>
      <c r="E536" s="155">
        <f>E535+F529</f>
        <v>120</v>
      </c>
      <c r="G536">
        <f>武器!H28</f>
        <v>4</v>
      </c>
      <c r="H536">
        <f>武器!I28</f>
        <v>3</v>
      </c>
      <c r="I536">
        <f>武器!J28</f>
        <v>0</v>
      </c>
      <c r="J536">
        <f>武器!K28</f>
        <v>0</v>
      </c>
      <c r="K536">
        <f>武器!M28</f>
        <v>800</v>
      </c>
    </row>
    <row r="537" ht="16.5" spans="1:11">
      <c r="A537" s="123" t="s">
        <v>968</v>
      </c>
      <c r="B537" s="123" t="s">
        <v>960</v>
      </c>
      <c r="C537" s="123" t="s">
        <v>353</v>
      </c>
      <c r="D537" s="123">
        <v>1</v>
      </c>
      <c r="E537" s="155">
        <f>E536+F529</f>
        <v>124</v>
      </c>
      <c r="G537">
        <f>武器!H28</f>
        <v>4</v>
      </c>
      <c r="H537">
        <f>武器!I28</f>
        <v>3</v>
      </c>
      <c r="I537">
        <f>武器!J28</f>
        <v>0</v>
      </c>
      <c r="J537">
        <f>武器!K28</f>
        <v>0</v>
      </c>
      <c r="K537">
        <f>武器!M28</f>
        <v>800</v>
      </c>
    </row>
    <row r="538" ht="16.5" spans="1:11">
      <c r="A538" s="123" t="s">
        <v>969</v>
      </c>
      <c r="B538" s="123" t="s">
        <v>960</v>
      </c>
      <c r="C538" s="123" t="s">
        <v>353</v>
      </c>
      <c r="D538" s="123">
        <v>1</v>
      </c>
      <c r="E538" s="155">
        <f>E537+F529</f>
        <v>128</v>
      </c>
      <c r="G538">
        <f>武器!H28</f>
        <v>4</v>
      </c>
      <c r="H538">
        <f>武器!I28</f>
        <v>3</v>
      </c>
      <c r="I538">
        <f>武器!J28</f>
        <v>0</v>
      </c>
      <c r="J538">
        <f>武器!K28</f>
        <v>0</v>
      </c>
      <c r="K538">
        <f>武器!M28</f>
        <v>800</v>
      </c>
    </row>
    <row r="539" ht="16.5" spans="1:11">
      <c r="A539" s="123" t="s">
        <v>970</v>
      </c>
      <c r="B539" s="123" t="s">
        <v>960</v>
      </c>
      <c r="C539" s="123" t="s">
        <v>353</v>
      </c>
      <c r="D539" s="123">
        <v>1</v>
      </c>
      <c r="E539" s="155">
        <f>E538+F529</f>
        <v>132</v>
      </c>
      <c r="G539">
        <f>武器!H28</f>
        <v>4</v>
      </c>
      <c r="H539">
        <f>武器!I28</f>
        <v>3</v>
      </c>
      <c r="I539">
        <f>武器!J28</f>
        <v>0</v>
      </c>
      <c r="J539">
        <f>武器!K28</f>
        <v>0</v>
      </c>
      <c r="K539">
        <f>武器!M28</f>
        <v>800</v>
      </c>
    </row>
    <row r="540" ht="16.5" spans="1:11">
      <c r="A540" s="123" t="s">
        <v>971</v>
      </c>
      <c r="B540" s="123" t="s">
        <v>960</v>
      </c>
      <c r="C540" s="123" t="s">
        <v>353</v>
      </c>
      <c r="D540" s="123">
        <v>1</v>
      </c>
      <c r="E540" s="155">
        <f>E539+F529</f>
        <v>136</v>
      </c>
      <c r="G540">
        <f>武器!H28</f>
        <v>4</v>
      </c>
      <c r="H540">
        <f>武器!I28</f>
        <v>3</v>
      </c>
      <c r="I540">
        <f>武器!J28</f>
        <v>0</v>
      </c>
      <c r="J540">
        <f>武器!K28</f>
        <v>0</v>
      </c>
      <c r="K540">
        <f>武器!M28</f>
        <v>800</v>
      </c>
    </row>
    <row r="541" ht="16.5" spans="1:11">
      <c r="A541" s="123" t="s">
        <v>972</v>
      </c>
      <c r="B541" s="123" t="s">
        <v>960</v>
      </c>
      <c r="C541" s="123" t="s">
        <v>353</v>
      </c>
      <c r="D541" s="123">
        <v>1</v>
      </c>
      <c r="E541" s="155">
        <f>E540+F529</f>
        <v>140</v>
      </c>
      <c r="G541">
        <f>武器!H28</f>
        <v>4</v>
      </c>
      <c r="H541">
        <f>武器!I28</f>
        <v>3</v>
      </c>
      <c r="I541">
        <f>武器!J28</f>
        <v>0</v>
      </c>
      <c r="J541">
        <f>武器!K28</f>
        <v>0</v>
      </c>
      <c r="K541">
        <f>武器!M28</f>
        <v>800</v>
      </c>
    </row>
    <row r="542" ht="16.5" spans="1:11">
      <c r="A542" s="123" t="s">
        <v>973</v>
      </c>
      <c r="B542" s="123" t="s">
        <v>960</v>
      </c>
      <c r="C542" s="123" t="s">
        <v>353</v>
      </c>
      <c r="D542" s="123">
        <v>1</v>
      </c>
      <c r="E542" s="155">
        <f>E541+F529</f>
        <v>144</v>
      </c>
      <c r="G542">
        <f>武器!H28</f>
        <v>4</v>
      </c>
      <c r="H542">
        <f>武器!I28</f>
        <v>3</v>
      </c>
      <c r="I542">
        <f>武器!J28</f>
        <v>0</v>
      </c>
      <c r="J542">
        <f>武器!K28</f>
        <v>0</v>
      </c>
      <c r="K542">
        <f>武器!M28</f>
        <v>800</v>
      </c>
    </row>
    <row r="543" ht="16.5" spans="1:11">
      <c r="A543" s="123" t="s">
        <v>974</v>
      </c>
      <c r="B543" s="123" t="s">
        <v>960</v>
      </c>
      <c r="C543" s="123" t="s">
        <v>353</v>
      </c>
      <c r="D543" s="123">
        <v>1</v>
      </c>
      <c r="E543" s="155">
        <f>E542+F529</f>
        <v>148</v>
      </c>
      <c r="G543">
        <f>武器!H28</f>
        <v>4</v>
      </c>
      <c r="H543">
        <f>武器!I28</f>
        <v>3</v>
      </c>
      <c r="I543">
        <f>武器!J28</f>
        <v>0</v>
      </c>
      <c r="J543">
        <f>武器!K28</f>
        <v>0</v>
      </c>
      <c r="K543">
        <f>武器!M28</f>
        <v>800</v>
      </c>
    </row>
    <row r="544" ht="16.5" spans="1:11">
      <c r="A544" s="123" t="s">
        <v>975</v>
      </c>
      <c r="B544" s="123" t="s">
        <v>960</v>
      </c>
      <c r="C544" s="123" t="s">
        <v>353</v>
      </c>
      <c r="D544" s="123">
        <v>2</v>
      </c>
      <c r="E544" s="157">
        <f>武器!L29</f>
        <v>152</v>
      </c>
      <c r="F544">
        <f>INT((E559-E544)/15)</f>
        <v>4</v>
      </c>
      <c r="G544">
        <f>武器!H29</f>
        <v>5</v>
      </c>
      <c r="H544">
        <f>武器!I29</f>
        <v>3</v>
      </c>
      <c r="I544">
        <f>武器!J29</f>
        <v>0</v>
      </c>
      <c r="J544">
        <f>武器!K29</f>
        <v>0</v>
      </c>
      <c r="K544">
        <f>武器!M29</f>
        <v>800</v>
      </c>
    </row>
    <row r="545" ht="16.5" spans="1:11">
      <c r="A545" s="123" t="s">
        <v>976</v>
      </c>
      <c r="B545" s="123" t="s">
        <v>960</v>
      </c>
      <c r="C545" s="123" t="s">
        <v>353</v>
      </c>
      <c r="D545" s="123">
        <v>2</v>
      </c>
      <c r="E545" s="155">
        <f>E544+F544</f>
        <v>156</v>
      </c>
      <c r="G545">
        <f>武器!H29</f>
        <v>5</v>
      </c>
      <c r="H545">
        <f>武器!I29</f>
        <v>3</v>
      </c>
      <c r="I545">
        <f>武器!J29</f>
        <v>0</v>
      </c>
      <c r="J545">
        <f>武器!K29</f>
        <v>0</v>
      </c>
      <c r="K545">
        <f>武器!M29</f>
        <v>800</v>
      </c>
    </row>
    <row r="546" ht="16.5" spans="1:11">
      <c r="A546" s="123" t="s">
        <v>977</v>
      </c>
      <c r="B546" s="123" t="s">
        <v>960</v>
      </c>
      <c r="C546" s="123" t="s">
        <v>353</v>
      </c>
      <c r="D546" s="123">
        <v>2</v>
      </c>
      <c r="E546" s="155">
        <f>E545+F544</f>
        <v>160</v>
      </c>
      <c r="G546">
        <f>武器!H29</f>
        <v>5</v>
      </c>
      <c r="H546">
        <f>武器!I29</f>
        <v>3</v>
      </c>
      <c r="I546">
        <f>武器!J29</f>
        <v>0</v>
      </c>
      <c r="J546">
        <f>武器!K29</f>
        <v>0</v>
      </c>
      <c r="K546">
        <f>武器!M29</f>
        <v>800</v>
      </c>
    </row>
    <row r="547" ht="16.5" spans="1:11">
      <c r="A547" s="123" t="s">
        <v>978</v>
      </c>
      <c r="B547" s="123" t="s">
        <v>960</v>
      </c>
      <c r="C547" s="123" t="s">
        <v>353</v>
      </c>
      <c r="D547" s="123">
        <v>2</v>
      </c>
      <c r="E547" s="155">
        <f>E546+F544</f>
        <v>164</v>
      </c>
      <c r="G547">
        <f>武器!H29</f>
        <v>5</v>
      </c>
      <c r="H547">
        <f>武器!I29</f>
        <v>3</v>
      </c>
      <c r="I547">
        <f>武器!J29</f>
        <v>0</v>
      </c>
      <c r="J547">
        <f>武器!K29</f>
        <v>0</v>
      </c>
      <c r="K547">
        <f>武器!M29</f>
        <v>800</v>
      </c>
    </row>
    <row r="548" ht="16.5" spans="1:11">
      <c r="A548" s="123" t="s">
        <v>979</v>
      </c>
      <c r="B548" s="123" t="s">
        <v>960</v>
      </c>
      <c r="C548" s="123" t="s">
        <v>353</v>
      </c>
      <c r="D548" s="123">
        <v>2</v>
      </c>
      <c r="E548" s="155">
        <f>E547+F544</f>
        <v>168</v>
      </c>
      <c r="G548">
        <f>武器!H29</f>
        <v>5</v>
      </c>
      <c r="H548">
        <f>武器!I29</f>
        <v>3</v>
      </c>
      <c r="I548">
        <f>武器!J29</f>
        <v>0</v>
      </c>
      <c r="J548">
        <f>武器!K29</f>
        <v>0</v>
      </c>
      <c r="K548">
        <f>武器!M29</f>
        <v>800</v>
      </c>
    </row>
    <row r="549" ht="16.5" spans="1:11">
      <c r="A549" s="123" t="s">
        <v>980</v>
      </c>
      <c r="B549" s="123" t="s">
        <v>960</v>
      </c>
      <c r="C549" s="123" t="s">
        <v>353</v>
      </c>
      <c r="D549" s="123">
        <v>2</v>
      </c>
      <c r="E549" s="155">
        <f>E548+F544</f>
        <v>172</v>
      </c>
      <c r="G549">
        <f>武器!H29</f>
        <v>5</v>
      </c>
      <c r="H549">
        <f>武器!I29</f>
        <v>3</v>
      </c>
      <c r="I549">
        <f>武器!J29</f>
        <v>0</v>
      </c>
      <c r="J549">
        <f>武器!K29</f>
        <v>0</v>
      </c>
      <c r="K549">
        <f>武器!M29</f>
        <v>800</v>
      </c>
    </row>
    <row r="550" ht="16.5" spans="1:11">
      <c r="A550" s="123" t="s">
        <v>981</v>
      </c>
      <c r="B550" s="123" t="s">
        <v>960</v>
      </c>
      <c r="C550" s="123" t="s">
        <v>353</v>
      </c>
      <c r="D550" s="123">
        <v>2</v>
      </c>
      <c r="E550" s="155">
        <f>E549+F544</f>
        <v>176</v>
      </c>
      <c r="G550">
        <f>武器!H29</f>
        <v>5</v>
      </c>
      <c r="H550">
        <f>武器!I29</f>
        <v>3</v>
      </c>
      <c r="I550">
        <f>武器!J29</f>
        <v>0</v>
      </c>
      <c r="J550">
        <f>武器!K29</f>
        <v>0</v>
      </c>
      <c r="K550">
        <f>武器!M29</f>
        <v>800</v>
      </c>
    </row>
    <row r="551" ht="16.5" spans="1:11">
      <c r="A551" s="123" t="s">
        <v>982</v>
      </c>
      <c r="B551" s="123" t="s">
        <v>960</v>
      </c>
      <c r="C551" s="123" t="s">
        <v>353</v>
      </c>
      <c r="D551" s="123">
        <v>2</v>
      </c>
      <c r="E551" s="155">
        <f>E550+F544</f>
        <v>180</v>
      </c>
      <c r="G551">
        <f>武器!H29</f>
        <v>5</v>
      </c>
      <c r="H551">
        <f>武器!I29</f>
        <v>3</v>
      </c>
      <c r="I551">
        <f>武器!J29</f>
        <v>0</v>
      </c>
      <c r="J551">
        <f>武器!K29</f>
        <v>0</v>
      </c>
      <c r="K551">
        <f>武器!M29</f>
        <v>800</v>
      </c>
    </row>
    <row r="552" ht="16.5" spans="1:11">
      <c r="A552" s="123" t="s">
        <v>983</v>
      </c>
      <c r="B552" s="123" t="s">
        <v>960</v>
      </c>
      <c r="C552" s="123" t="s">
        <v>353</v>
      </c>
      <c r="D552" s="123">
        <v>2</v>
      </c>
      <c r="E552" s="155">
        <f>E551+F544</f>
        <v>184</v>
      </c>
      <c r="G552">
        <f>武器!H29</f>
        <v>5</v>
      </c>
      <c r="H552">
        <f>武器!I29</f>
        <v>3</v>
      </c>
      <c r="I552">
        <f>武器!J29</f>
        <v>0</v>
      </c>
      <c r="J552">
        <f>武器!K29</f>
        <v>0</v>
      </c>
      <c r="K552">
        <f>武器!M29</f>
        <v>800</v>
      </c>
    </row>
    <row r="553" ht="16.5" spans="1:11">
      <c r="A553" s="123" t="s">
        <v>984</v>
      </c>
      <c r="B553" s="123" t="s">
        <v>960</v>
      </c>
      <c r="C553" s="123" t="s">
        <v>353</v>
      </c>
      <c r="D553" s="123">
        <v>2</v>
      </c>
      <c r="E553" s="155">
        <f>E552+F544</f>
        <v>188</v>
      </c>
      <c r="G553">
        <f>武器!H29</f>
        <v>5</v>
      </c>
      <c r="H553">
        <f>武器!I29</f>
        <v>3</v>
      </c>
      <c r="I553">
        <f>武器!J29</f>
        <v>0</v>
      </c>
      <c r="J553">
        <f>武器!K29</f>
        <v>0</v>
      </c>
      <c r="K553">
        <f>武器!M29</f>
        <v>800</v>
      </c>
    </row>
    <row r="554" ht="16.5" spans="1:11">
      <c r="A554" s="123" t="s">
        <v>985</v>
      </c>
      <c r="B554" s="123" t="s">
        <v>960</v>
      </c>
      <c r="C554" s="123" t="s">
        <v>353</v>
      </c>
      <c r="D554" s="123">
        <v>2</v>
      </c>
      <c r="E554" s="155">
        <f>E553+F544</f>
        <v>192</v>
      </c>
      <c r="G554">
        <f>武器!H29</f>
        <v>5</v>
      </c>
      <c r="H554">
        <f>武器!I29</f>
        <v>3</v>
      </c>
      <c r="I554">
        <f>武器!J29</f>
        <v>0</v>
      </c>
      <c r="J554">
        <f>武器!K29</f>
        <v>0</v>
      </c>
      <c r="K554">
        <f>武器!M29</f>
        <v>800</v>
      </c>
    </row>
    <row r="555" ht="16.5" spans="1:11">
      <c r="A555" s="123" t="s">
        <v>986</v>
      </c>
      <c r="B555" s="123" t="s">
        <v>960</v>
      </c>
      <c r="C555" s="123" t="s">
        <v>353</v>
      </c>
      <c r="D555" s="123">
        <v>2</v>
      </c>
      <c r="E555" s="155">
        <f>E554+F544</f>
        <v>196</v>
      </c>
      <c r="G555">
        <f>武器!H29</f>
        <v>5</v>
      </c>
      <c r="H555">
        <f>武器!I29</f>
        <v>3</v>
      </c>
      <c r="I555">
        <f>武器!J29</f>
        <v>0</v>
      </c>
      <c r="J555">
        <f>武器!K29</f>
        <v>0</v>
      </c>
      <c r="K555">
        <f>武器!M29</f>
        <v>800</v>
      </c>
    </row>
    <row r="556" ht="16.5" spans="1:11">
      <c r="A556" s="123" t="s">
        <v>987</v>
      </c>
      <c r="B556" s="123" t="s">
        <v>960</v>
      </c>
      <c r="C556" s="123" t="s">
        <v>353</v>
      </c>
      <c r="D556" s="123">
        <v>2</v>
      </c>
      <c r="E556" s="155">
        <f>E555+F544</f>
        <v>200</v>
      </c>
      <c r="G556">
        <f>武器!H29</f>
        <v>5</v>
      </c>
      <c r="H556">
        <f>武器!I29</f>
        <v>3</v>
      </c>
      <c r="I556">
        <f>武器!J29</f>
        <v>0</v>
      </c>
      <c r="J556">
        <f>武器!K29</f>
        <v>0</v>
      </c>
      <c r="K556">
        <f>武器!M29</f>
        <v>800</v>
      </c>
    </row>
    <row r="557" ht="16.5" spans="1:11">
      <c r="A557" s="123" t="s">
        <v>988</v>
      </c>
      <c r="B557" s="123" t="s">
        <v>960</v>
      </c>
      <c r="C557" s="123" t="s">
        <v>353</v>
      </c>
      <c r="D557" s="123">
        <v>2</v>
      </c>
      <c r="E557" s="155">
        <f>E556+F544</f>
        <v>204</v>
      </c>
      <c r="G557">
        <f>武器!H29</f>
        <v>5</v>
      </c>
      <c r="H557">
        <f>武器!I29</f>
        <v>3</v>
      </c>
      <c r="I557">
        <f>武器!J29</f>
        <v>0</v>
      </c>
      <c r="J557">
        <f>武器!K29</f>
        <v>0</v>
      </c>
      <c r="K557">
        <f>武器!M29</f>
        <v>800</v>
      </c>
    </row>
    <row r="558" ht="16.5" spans="1:11">
      <c r="A558" s="123" t="s">
        <v>989</v>
      </c>
      <c r="B558" s="123" t="s">
        <v>960</v>
      </c>
      <c r="C558" s="123" t="s">
        <v>353</v>
      </c>
      <c r="D558" s="123">
        <v>2</v>
      </c>
      <c r="E558" s="155">
        <f>E557+F544</f>
        <v>208</v>
      </c>
      <c r="G558">
        <f>武器!H29</f>
        <v>5</v>
      </c>
      <c r="H558">
        <f>武器!I29</f>
        <v>3</v>
      </c>
      <c r="I558">
        <f>武器!J29</f>
        <v>0</v>
      </c>
      <c r="J558">
        <f>武器!K29</f>
        <v>0</v>
      </c>
      <c r="K558">
        <f>武器!M29</f>
        <v>800</v>
      </c>
    </row>
    <row r="559" ht="16.5" spans="1:11">
      <c r="A559" s="123" t="s">
        <v>990</v>
      </c>
      <c r="B559" s="123" t="s">
        <v>960</v>
      </c>
      <c r="C559" s="123" t="s">
        <v>353</v>
      </c>
      <c r="D559" s="123">
        <v>3</v>
      </c>
      <c r="E559" s="157">
        <f>武器!L30</f>
        <v>212</v>
      </c>
      <c r="F559">
        <f>INT((E574-E559)/15)</f>
        <v>4</v>
      </c>
      <c r="G559">
        <f>武器!H30</f>
        <v>6</v>
      </c>
      <c r="H559">
        <f>武器!I30</f>
        <v>3</v>
      </c>
      <c r="I559">
        <f>武器!J30</f>
        <v>0</v>
      </c>
      <c r="J559">
        <f>武器!K30</f>
        <v>0</v>
      </c>
      <c r="K559">
        <f>武器!M30</f>
        <v>800</v>
      </c>
    </row>
    <row r="560" ht="16.5" spans="1:11">
      <c r="A560" s="123" t="s">
        <v>991</v>
      </c>
      <c r="B560" s="123" t="s">
        <v>960</v>
      </c>
      <c r="C560" s="123" t="s">
        <v>353</v>
      </c>
      <c r="D560" s="123">
        <v>3</v>
      </c>
      <c r="E560" s="155">
        <f>E559+F559</f>
        <v>216</v>
      </c>
      <c r="G560">
        <f>武器!H30</f>
        <v>6</v>
      </c>
      <c r="H560">
        <f>武器!I30</f>
        <v>3</v>
      </c>
      <c r="I560">
        <f>武器!J30</f>
        <v>0</v>
      </c>
      <c r="J560">
        <f>武器!K30</f>
        <v>0</v>
      </c>
      <c r="K560">
        <f>武器!M30</f>
        <v>800</v>
      </c>
    </row>
    <row r="561" ht="16.5" spans="1:11">
      <c r="A561" s="123" t="s">
        <v>992</v>
      </c>
      <c r="B561" s="123" t="s">
        <v>960</v>
      </c>
      <c r="C561" s="123" t="s">
        <v>353</v>
      </c>
      <c r="D561" s="123">
        <v>3</v>
      </c>
      <c r="E561" s="155">
        <f>E560+F559</f>
        <v>220</v>
      </c>
      <c r="G561">
        <f>武器!H30</f>
        <v>6</v>
      </c>
      <c r="H561">
        <f>武器!I30</f>
        <v>3</v>
      </c>
      <c r="I561">
        <f>武器!J30</f>
        <v>0</v>
      </c>
      <c r="J561">
        <f>武器!K30</f>
        <v>0</v>
      </c>
      <c r="K561">
        <f>武器!M30</f>
        <v>800</v>
      </c>
    </row>
    <row r="562" ht="16.5" spans="1:11">
      <c r="A562" s="123" t="s">
        <v>993</v>
      </c>
      <c r="B562" s="123" t="s">
        <v>960</v>
      </c>
      <c r="C562" s="123" t="s">
        <v>353</v>
      </c>
      <c r="D562" s="123">
        <v>3</v>
      </c>
      <c r="E562" s="155">
        <f>E561+F559</f>
        <v>224</v>
      </c>
      <c r="G562">
        <f>武器!H30</f>
        <v>6</v>
      </c>
      <c r="H562">
        <f>武器!I30</f>
        <v>3</v>
      </c>
      <c r="I562">
        <f>武器!J30</f>
        <v>0</v>
      </c>
      <c r="J562">
        <f>武器!K30</f>
        <v>0</v>
      </c>
      <c r="K562">
        <f>武器!M30</f>
        <v>800</v>
      </c>
    </row>
    <row r="563" ht="16.5" spans="1:11">
      <c r="A563" s="123" t="s">
        <v>994</v>
      </c>
      <c r="B563" s="123" t="s">
        <v>960</v>
      </c>
      <c r="C563" s="123" t="s">
        <v>353</v>
      </c>
      <c r="D563" s="123">
        <v>3</v>
      </c>
      <c r="E563" s="155">
        <f>E562+F559</f>
        <v>228</v>
      </c>
      <c r="G563">
        <f>武器!H30</f>
        <v>6</v>
      </c>
      <c r="H563">
        <f>武器!I30</f>
        <v>3</v>
      </c>
      <c r="I563">
        <f>武器!J30</f>
        <v>0</v>
      </c>
      <c r="J563">
        <f>武器!K30</f>
        <v>0</v>
      </c>
      <c r="K563">
        <f>武器!M30</f>
        <v>800</v>
      </c>
    </row>
    <row r="564" ht="16.5" spans="1:11">
      <c r="A564" s="123" t="s">
        <v>995</v>
      </c>
      <c r="B564" s="123" t="s">
        <v>960</v>
      </c>
      <c r="C564" s="123" t="s">
        <v>353</v>
      </c>
      <c r="D564" s="123">
        <v>3</v>
      </c>
      <c r="E564" s="155">
        <f>E563+F559</f>
        <v>232</v>
      </c>
      <c r="G564">
        <f>武器!H30</f>
        <v>6</v>
      </c>
      <c r="H564">
        <f>武器!I30</f>
        <v>3</v>
      </c>
      <c r="I564">
        <f>武器!J30</f>
        <v>0</v>
      </c>
      <c r="J564">
        <f>武器!K30</f>
        <v>0</v>
      </c>
      <c r="K564">
        <f>武器!M30</f>
        <v>800</v>
      </c>
    </row>
    <row r="565" ht="16.5" spans="1:11">
      <c r="A565" s="123" t="s">
        <v>996</v>
      </c>
      <c r="B565" s="123" t="s">
        <v>960</v>
      </c>
      <c r="C565" s="123" t="s">
        <v>353</v>
      </c>
      <c r="D565" s="123">
        <v>3</v>
      </c>
      <c r="E565" s="155">
        <f>E564+F559</f>
        <v>236</v>
      </c>
      <c r="G565">
        <f>武器!H30</f>
        <v>6</v>
      </c>
      <c r="H565">
        <f>武器!I30</f>
        <v>3</v>
      </c>
      <c r="I565">
        <f>武器!J30</f>
        <v>0</v>
      </c>
      <c r="J565">
        <f>武器!K30</f>
        <v>0</v>
      </c>
      <c r="K565">
        <f>武器!M30</f>
        <v>800</v>
      </c>
    </row>
    <row r="566" ht="16.5" spans="1:11">
      <c r="A566" s="123" t="s">
        <v>997</v>
      </c>
      <c r="B566" s="123" t="s">
        <v>960</v>
      </c>
      <c r="C566" s="123" t="s">
        <v>353</v>
      </c>
      <c r="D566" s="123">
        <v>3</v>
      </c>
      <c r="E566" s="155">
        <f>E565+F559</f>
        <v>240</v>
      </c>
      <c r="G566">
        <f>武器!H30</f>
        <v>6</v>
      </c>
      <c r="H566">
        <f>武器!I30</f>
        <v>3</v>
      </c>
      <c r="I566">
        <f>武器!J30</f>
        <v>0</v>
      </c>
      <c r="J566">
        <f>武器!K30</f>
        <v>0</v>
      </c>
      <c r="K566">
        <f>武器!M30</f>
        <v>800</v>
      </c>
    </row>
    <row r="567" ht="16.5" spans="1:11">
      <c r="A567" s="123" t="s">
        <v>998</v>
      </c>
      <c r="B567" s="123" t="s">
        <v>960</v>
      </c>
      <c r="C567" s="123" t="s">
        <v>353</v>
      </c>
      <c r="D567" s="123">
        <v>3</v>
      </c>
      <c r="E567" s="155">
        <f>E566+F559</f>
        <v>244</v>
      </c>
      <c r="G567">
        <f>武器!H30</f>
        <v>6</v>
      </c>
      <c r="H567">
        <f>武器!I30</f>
        <v>3</v>
      </c>
      <c r="I567">
        <f>武器!J30</f>
        <v>0</v>
      </c>
      <c r="J567">
        <f>武器!K30</f>
        <v>0</v>
      </c>
      <c r="K567">
        <f>武器!M30</f>
        <v>800</v>
      </c>
    </row>
    <row r="568" ht="16.5" spans="1:11">
      <c r="A568" s="123" t="s">
        <v>999</v>
      </c>
      <c r="B568" s="123" t="s">
        <v>960</v>
      </c>
      <c r="C568" s="123" t="s">
        <v>353</v>
      </c>
      <c r="D568" s="123">
        <v>3</v>
      </c>
      <c r="E568" s="155">
        <f>E567+F559</f>
        <v>248</v>
      </c>
      <c r="G568">
        <f>武器!H30</f>
        <v>6</v>
      </c>
      <c r="H568">
        <f>武器!I30</f>
        <v>3</v>
      </c>
      <c r="I568">
        <f>武器!J30</f>
        <v>0</v>
      </c>
      <c r="J568">
        <f>武器!K30</f>
        <v>0</v>
      </c>
      <c r="K568">
        <f>武器!M30</f>
        <v>800</v>
      </c>
    </row>
    <row r="569" ht="16.5" spans="1:11">
      <c r="A569" s="123" t="s">
        <v>1000</v>
      </c>
      <c r="B569" s="123" t="s">
        <v>960</v>
      </c>
      <c r="C569" s="123" t="s">
        <v>353</v>
      </c>
      <c r="D569" s="123">
        <v>3</v>
      </c>
      <c r="E569" s="155">
        <f>E568+F559</f>
        <v>252</v>
      </c>
      <c r="G569">
        <f>武器!H30</f>
        <v>6</v>
      </c>
      <c r="H569">
        <f>武器!I30</f>
        <v>3</v>
      </c>
      <c r="I569">
        <f>武器!J30</f>
        <v>0</v>
      </c>
      <c r="J569">
        <f>武器!K30</f>
        <v>0</v>
      </c>
      <c r="K569">
        <f>武器!M30</f>
        <v>800</v>
      </c>
    </row>
    <row r="570" ht="16.5" spans="1:11">
      <c r="A570" s="123" t="s">
        <v>1001</v>
      </c>
      <c r="B570" s="123" t="s">
        <v>960</v>
      </c>
      <c r="C570" s="123" t="s">
        <v>353</v>
      </c>
      <c r="D570" s="123">
        <v>3</v>
      </c>
      <c r="E570" s="155">
        <f>E569+F559</f>
        <v>256</v>
      </c>
      <c r="G570">
        <f>武器!H30</f>
        <v>6</v>
      </c>
      <c r="H570">
        <f>武器!I30</f>
        <v>3</v>
      </c>
      <c r="I570">
        <f>武器!J30</f>
        <v>0</v>
      </c>
      <c r="J570">
        <f>武器!K30</f>
        <v>0</v>
      </c>
      <c r="K570">
        <f>武器!M30</f>
        <v>800</v>
      </c>
    </row>
    <row r="571" ht="16.5" spans="1:11">
      <c r="A571" s="123" t="s">
        <v>1002</v>
      </c>
      <c r="B571" s="123" t="s">
        <v>960</v>
      </c>
      <c r="C571" s="123" t="s">
        <v>353</v>
      </c>
      <c r="D571" s="123">
        <v>3</v>
      </c>
      <c r="E571" s="155">
        <f>E570+F559</f>
        <v>260</v>
      </c>
      <c r="G571">
        <f>武器!H30</f>
        <v>6</v>
      </c>
      <c r="H571">
        <f>武器!I30</f>
        <v>3</v>
      </c>
      <c r="I571">
        <f>武器!J30</f>
        <v>0</v>
      </c>
      <c r="J571">
        <f>武器!K30</f>
        <v>0</v>
      </c>
      <c r="K571">
        <f>武器!M30</f>
        <v>800</v>
      </c>
    </row>
    <row r="572" ht="16.5" spans="1:11">
      <c r="A572" s="123" t="s">
        <v>1003</v>
      </c>
      <c r="B572" s="123" t="s">
        <v>960</v>
      </c>
      <c r="C572" s="123" t="s">
        <v>353</v>
      </c>
      <c r="D572" s="123">
        <v>3</v>
      </c>
      <c r="E572" s="155">
        <f>E571+F559</f>
        <v>264</v>
      </c>
      <c r="G572">
        <f>武器!H30</f>
        <v>6</v>
      </c>
      <c r="H572">
        <f>武器!I30</f>
        <v>3</v>
      </c>
      <c r="I572">
        <f>武器!J30</f>
        <v>0</v>
      </c>
      <c r="J572">
        <f>武器!K30</f>
        <v>0</v>
      </c>
      <c r="K572">
        <f>武器!M30</f>
        <v>800</v>
      </c>
    </row>
    <row r="573" ht="16.5" spans="1:11">
      <c r="A573" s="123" t="s">
        <v>1004</v>
      </c>
      <c r="B573" s="123" t="s">
        <v>960</v>
      </c>
      <c r="C573" s="123" t="s">
        <v>353</v>
      </c>
      <c r="D573" s="123">
        <v>3</v>
      </c>
      <c r="E573" s="155">
        <f>E572+F559</f>
        <v>268</v>
      </c>
      <c r="G573">
        <f>武器!H30</f>
        <v>6</v>
      </c>
      <c r="H573">
        <f>武器!I30</f>
        <v>3</v>
      </c>
      <c r="I573">
        <f>武器!J30</f>
        <v>0</v>
      </c>
      <c r="J573">
        <f>武器!K30</f>
        <v>0</v>
      </c>
      <c r="K573">
        <f>武器!M30</f>
        <v>800</v>
      </c>
    </row>
    <row r="574" ht="16.5" spans="1:11">
      <c r="A574" s="123" t="s">
        <v>1005</v>
      </c>
      <c r="B574" s="123" t="s">
        <v>960</v>
      </c>
      <c r="C574" s="123" t="s">
        <v>353</v>
      </c>
      <c r="D574" s="123">
        <v>4</v>
      </c>
      <c r="E574" s="157">
        <f>武器!L31</f>
        <v>272</v>
      </c>
      <c r="F574">
        <f>INT((E589-E574)/15)</f>
        <v>4</v>
      </c>
      <c r="G574">
        <f>武器!H31</f>
        <v>7</v>
      </c>
      <c r="H574">
        <f>武器!I31</f>
        <v>3</v>
      </c>
      <c r="I574">
        <f>武器!J31</f>
        <v>0</v>
      </c>
      <c r="J574">
        <f>武器!K31</f>
        <v>0</v>
      </c>
      <c r="K574">
        <f>武器!M31</f>
        <v>800</v>
      </c>
    </row>
    <row r="575" ht="16.5" spans="1:11">
      <c r="A575" s="123" t="s">
        <v>1006</v>
      </c>
      <c r="B575" s="123" t="s">
        <v>960</v>
      </c>
      <c r="C575" s="123" t="s">
        <v>353</v>
      </c>
      <c r="D575" s="123">
        <v>4</v>
      </c>
      <c r="E575" s="155">
        <f>E574+F574</f>
        <v>276</v>
      </c>
      <c r="G575">
        <f>武器!H31</f>
        <v>7</v>
      </c>
      <c r="H575">
        <f>武器!I31</f>
        <v>3</v>
      </c>
      <c r="I575">
        <f>武器!J31</f>
        <v>0</v>
      </c>
      <c r="J575">
        <f>武器!K31</f>
        <v>0</v>
      </c>
      <c r="K575">
        <f>武器!M31</f>
        <v>800</v>
      </c>
    </row>
    <row r="576" ht="16.5" spans="1:11">
      <c r="A576" s="123" t="s">
        <v>1007</v>
      </c>
      <c r="B576" s="123" t="s">
        <v>960</v>
      </c>
      <c r="C576" s="123" t="s">
        <v>353</v>
      </c>
      <c r="D576" s="123">
        <v>4</v>
      </c>
      <c r="E576" s="155">
        <f>E575+F574</f>
        <v>280</v>
      </c>
      <c r="G576">
        <f>武器!H31</f>
        <v>7</v>
      </c>
      <c r="H576">
        <f>武器!I31</f>
        <v>3</v>
      </c>
      <c r="I576">
        <f>武器!J31</f>
        <v>0</v>
      </c>
      <c r="J576">
        <f>武器!K31</f>
        <v>0</v>
      </c>
      <c r="K576">
        <f>武器!M31</f>
        <v>800</v>
      </c>
    </row>
    <row r="577" ht="16.5" spans="1:11">
      <c r="A577" s="123" t="s">
        <v>1008</v>
      </c>
      <c r="B577" s="123" t="s">
        <v>960</v>
      </c>
      <c r="C577" s="123" t="s">
        <v>353</v>
      </c>
      <c r="D577" s="123">
        <v>4</v>
      </c>
      <c r="E577" s="155">
        <f>E576+F574</f>
        <v>284</v>
      </c>
      <c r="G577">
        <f>武器!H31</f>
        <v>7</v>
      </c>
      <c r="H577">
        <f>武器!I31</f>
        <v>3</v>
      </c>
      <c r="I577">
        <f>武器!J31</f>
        <v>0</v>
      </c>
      <c r="J577">
        <f>武器!K31</f>
        <v>0</v>
      </c>
      <c r="K577">
        <f>武器!M31</f>
        <v>800</v>
      </c>
    </row>
    <row r="578" ht="16.5" spans="1:11">
      <c r="A578" s="123" t="s">
        <v>1009</v>
      </c>
      <c r="B578" s="123" t="s">
        <v>960</v>
      </c>
      <c r="C578" s="123" t="s">
        <v>353</v>
      </c>
      <c r="D578" s="123">
        <v>4</v>
      </c>
      <c r="E578" s="155">
        <f>E577+F574</f>
        <v>288</v>
      </c>
      <c r="G578">
        <f>武器!H31</f>
        <v>7</v>
      </c>
      <c r="H578">
        <f>武器!I31</f>
        <v>3</v>
      </c>
      <c r="I578">
        <f>武器!J31</f>
        <v>0</v>
      </c>
      <c r="J578">
        <f>武器!K31</f>
        <v>0</v>
      </c>
      <c r="K578">
        <f>武器!M31</f>
        <v>800</v>
      </c>
    </row>
    <row r="579" ht="16.5" spans="1:11">
      <c r="A579" s="123" t="s">
        <v>1010</v>
      </c>
      <c r="B579" s="123" t="s">
        <v>960</v>
      </c>
      <c r="C579" s="123" t="s">
        <v>353</v>
      </c>
      <c r="D579" s="123">
        <v>4</v>
      </c>
      <c r="E579" s="155">
        <f>E578+F574</f>
        <v>292</v>
      </c>
      <c r="G579">
        <f>武器!H31</f>
        <v>7</v>
      </c>
      <c r="H579">
        <f>武器!I31</f>
        <v>3</v>
      </c>
      <c r="I579">
        <f>武器!J31</f>
        <v>0</v>
      </c>
      <c r="J579">
        <f>武器!K31</f>
        <v>0</v>
      </c>
      <c r="K579">
        <f>武器!M31</f>
        <v>800</v>
      </c>
    </row>
    <row r="580" ht="16.5" spans="1:11">
      <c r="A580" s="123" t="s">
        <v>1011</v>
      </c>
      <c r="B580" s="123" t="s">
        <v>960</v>
      </c>
      <c r="C580" s="123" t="s">
        <v>353</v>
      </c>
      <c r="D580" s="123">
        <v>4</v>
      </c>
      <c r="E580" s="155">
        <f>E579+F574</f>
        <v>296</v>
      </c>
      <c r="G580">
        <f>武器!H31</f>
        <v>7</v>
      </c>
      <c r="H580">
        <f>武器!I31</f>
        <v>3</v>
      </c>
      <c r="I580">
        <f>武器!J31</f>
        <v>0</v>
      </c>
      <c r="J580">
        <f>武器!K31</f>
        <v>0</v>
      </c>
      <c r="K580">
        <f>武器!M31</f>
        <v>800</v>
      </c>
    </row>
    <row r="581" ht="16.5" spans="1:11">
      <c r="A581" s="123" t="s">
        <v>1012</v>
      </c>
      <c r="B581" s="123" t="s">
        <v>960</v>
      </c>
      <c r="C581" s="123" t="s">
        <v>353</v>
      </c>
      <c r="D581" s="123">
        <v>4</v>
      </c>
      <c r="E581" s="155">
        <f>E580+F574</f>
        <v>300</v>
      </c>
      <c r="G581">
        <f>武器!H31</f>
        <v>7</v>
      </c>
      <c r="H581">
        <f>武器!I31</f>
        <v>3</v>
      </c>
      <c r="I581">
        <f>武器!J31</f>
        <v>0</v>
      </c>
      <c r="J581">
        <f>武器!K31</f>
        <v>0</v>
      </c>
      <c r="K581">
        <f>武器!M31</f>
        <v>800</v>
      </c>
    </row>
    <row r="582" ht="16.5" spans="1:11">
      <c r="A582" s="123" t="s">
        <v>1013</v>
      </c>
      <c r="B582" s="123" t="s">
        <v>960</v>
      </c>
      <c r="C582" s="123" t="s">
        <v>353</v>
      </c>
      <c r="D582" s="123">
        <v>4</v>
      </c>
      <c r="E582" s="155">
        <f>E581+F574</f>
        <v>304</v>
      </c>
      <c r="G582">
        <f>武器!H31</f>
        <v>7</v>
      </c>
      <c r="H582">
        <f>武器!I31</f>
        <v>3</v>
      </c>
      <c r="I582">
        <f>武器!J31</f>
        <v>0</v>
      </c>
      <c r="J582">
        <f>武器!K31</f>
        <v>0</v>
      </c>
      <c r="K582">
        <f>武器!M31</f>
        <v>800</v>
      </c>
    </row>
    <row r="583" ht="16.5" spans="1:11">
      <c r="A583" s="123" t="s">
        <v>1014</v>
      </c>
      <c r="B583" s="123" t="s">
        <v>960</v>
      </c>
      <c r="C583" s="123" t="s">
        <v>353</v>
      </c>
      <c r="D583" s="123">
        <v>4</v>
      </c>
      <c r="E583" s="155">
        <f>E582+F574</f>
        <v>308</v>
      </c>
      <c r="G583">
        <f>武器!H31</f>
        <v>7</v>
      </c>
      <c r="H583">
        <f>武器!I31</f>
        <v>3</v>
      </c>
      <c r="I583">
        <f>武器!J31</f>
        <v>0</v>
      </c>
      <c r="J583">
        <f>武器!K31</f>
        <v>0</v>
      </c>
      <c r="K583">
        <f>武器!M31</f>
        <v>800</v>
      </c>
    </row>
    <row r="584" ht="16.5" spans="1:11">
      <c r="A584" s="123" t="s">
        <v>1015</v>
      </c>
      <c r="B584" s="123" t="s">
        <v>960</v>
      </c>
      <c r="C584" s="123" t="s">
        <v>353</v>
      </c>
      <c r="D584" s="123">
        <v>4</v>
      </c>
      <c r="E584" s="155">
        <f>E583+F574</f>
        <v>312</v>
      </c>
      <c r="G584">
        <f>武器!H31</f>
        <v>7</v>
      </c>
      <c r="H584">
        <f>武器!I31</f>
        <v>3</v>
      </c>
      <c r="I584">
        <f>武器!J31</f>
        <v>0</v>
      </c>
      <c r="J584">
        <f>武器!K31</f>
        <v>0</v>
      </c>
      <c r="K584">
        <f>武器!M31</f>
        <v>800</v>
      </c>
    </row>
    <row r="585" ht="16.5" spans="1:11">
      <c r="A585" s="123" t="s">
        <v>1016</v>
      </c>
      <c r="B585" s="123" t="s">
        <v>960</v>
      </c>
      <c r="C585" s="123" t="s">
        <v>353</v>
      </c>
      <c r="D585" s="123">
        <v>4</v>
      </c>
      <c r="E585" s="155">
        <f>E584+F574</f>
        <v>316</v>
      </c>
      <c r="G585">
        <f>武器!H31</f>
        <v>7</v>
      </c>
      <c r="H585">
        <f>武器!I31</f>
        <v>3</v>
      </c>
      <c r="I585">
        <f>武器!J31</f>
        <v>0</v>
      </c>
      <c r="J585">
        <f>武器!K31</f>
        <v>0</v>
      </c>
      <c r="K585">
        <f>武器!M31</f>
        <v>800</v>
      </c>
    </row>
    <row r="586" ht="16.5" spans="1:11">
      <c r="A586" s="123" t="s">
        <v>1017</v>
      </c>
      <c r="B586" s="123" t="s">
        <v>960</v>
      </c>
      <c r="C586" s="123" t="s">
        <v>353</v>
      </c>
      <c r="D586" s="123">
        <v>4</v>
      </c>
      <c r="E586" s="155">
        <f>E585+F574</f>
        <v>320</v>
      </c>
      <c r="G586">
        <f>武器!H31</f>
        <v>7</v>
      </c>
      <c r="H586">
        <f>武器!I31</f>
        <v>3</v>
      </c>
      <c r="I586">
        <f>武器!J31</f>
        <v>0</v>
      </c>
      <c r="J586">
        <f>武器!K31</f>
        <v>0</v>
      </c>
      <c r="K586">
        <f>武器!M31</f>
        <v>800</v>
      </c>
    </row>
    <row r="587" ht="16.5" spans="1:11">
      <c r="A587" s="123" t="s">
        <v>1018</v>
      </c>
      <c r="B587" s="123" t="s">
        <v>960</v>
      </c>
      <c r="C587" s="123" t="s">
        <v>353</v>
      </c>
      <c r="D587" s="123">
        <v>4</v>
      </c>
      <c r="E587" s="155">
        <f>E586+F574</f>
        <v>324</v>
      </c>
      <c r="G587">
        <f>武器!H31</f>
        <v>7</v>
      </c>
      <c r="H587">
        <f>武器!I31</f>
        <v>3</v>
      </c>
      <c r="I587">
        <f>武器!J31</f>
        <v>0</v>
      </c>
      <c r="J587">
        <f>武器!K31</f>
        <v>0</v>
      </c>
      <c r="K587">
        <f>武器!M31</f>
        <v>800</v>
      </c>
    </row>
    <row r="588" ht="16.5" spans="1:11">
      <c r="A588" s="123" t="s">
        <v>1019</v>
      </c>
      <c r="B588" s="123" t="s">
        <v>960</v>
      </c>
      <c r="C588" s="123" t="s">
        <v>353</v>
      </c>
      <c r="D588" s="123">
        <v>4</v>
      </c>
      <c r="E588" s="155">
        <f>E587+F574</f>
        <v>328</v>
      </c>
      <c r="G588">
        <f>武器!H31</f>
        <v>7</v>
      </c>
      <c r="H588">
        <f>武器!I31</f>
        <v>3</v>
      </c>
      <c r="I588">
        <f>武器!J31</f>
        <v>0</v>
      </c>
      <c r="J588">
        <f>武器!K31</f>
        <v>0</v>
      </c>
      <c r="K588">
        <f>武器!M31</f>
        <v>800</v>
      </c>
    </row>
    <row r="589" ht="16.5" spans="1:11">
      <c r="A589" s="123" t="s">
        <v>1020</v>
      </c>
      <c r="B589" s="123" t="s">
        <v>960</v>
      </c>
      <c r="C589" s="123" t="s">
        <v>353</v>
      </c>
      <c r="D589" s="123">
        <v>5</v>
      </c>
      <c r="E589" s="157">
        <f>武器!L32</f>
        <v>332</v>
      </c>
      <c r="F589">
        <f>F574</f>
        <v>4</v>
      </c>
      <c r="G589">
        <f>武器!H32</f>
        <v>8</v>
      </c>
      <c r="H589">
        <f>武器!I32</f>
        <v>3</v>
      </c>
      <c r="I589">
        <f>武器!J32</f>
        <v>0</v>
      </c>
      <c r="J589">
        <f>武器!K32</f>
        <v>0</v>
      </c>
      <c r="K589">
        <f>武器!M32</f>
        <v>800</v>
      </c>
    </row>
    <row r="590" ht="16.5" spans="1:11">
      <c r="A590" s="123" t="s">
        <v>1021</v>
      </c>
      <c r="B590" s="123" t="s">
        <v>960</v>
      </c>
      <c r="C590" s="123" t="s">
        <v>353</v>
      </c>
      <c r="D590" s="123">
        <v>5</v>
      </c>
      <c r="E590" s="155">
        <f>E589+F589</f>
        <v>336</v>
      </c>
      <c r="G590">
        <f>武器!H32</f>
        <v>8</v>
      </c>
      <c r="H590">
        <f>武器!I32</f>
        <v>3</v>
      </c>
      <c r="I590">
        <f>武器!J32</f>
        <v>0</v>
      </c>
      <c r="J590">
        <f>武器!K32</f>
        <v>0</v>
      </c>
      <c r="K590">
        <f>武器!M32</f>
        <v>800</v>
      </c>
    </row>
    <row r="591" ht="16.5" spans="1:11">
      <c r="A591" s="123" t="s">
        <v>1022</v>
      </c>
      <c r="B591" s="123" t="s">
        <v>960</v>
      </c>
      <c r="C591" s="123" t="s">
        <v>353</v>
      </c>
      <c r="D591" s="123">
        <v>5</v>
      </c>
      <c r="E591" s="155">
        <f>E590+F589</f>
        <v>340</v>
      </c>
      <c r="G591">
        <f>武器!H32</f>
        <v>8</v>
      </c>
      <c r="H591">
        <f>武器!I32</f>
        <v>3</v>
      </c>
      <c r="I591">
        <f>武器!J32</f>
        <v>0</v>
      </c>
      <c r="J591">
        <f>武器!K32</f>
        <v>0</v>
      </c>
      <c r="K591">
        <f>武器!M32</f>
        <v>800</v>
      </c>
    </row>
    <row r="592" ht="16.5" spans="1:11">
      <c r="A592" s="123" t="s">
        <v>1023</v>
      </c>
      <c r="B592" s="123" t="s">
        <v>960</v>
      </c>
      <c r="C592" s="123" t="s">
        <v>353</v>
      </c>
      <c r="D592" s="123">
        <v>5</v>
      </c>
      <c r="E592" s="155">
        <f>E591+F589</f>
        <v>344</v>
      </c>
      <c r="G592">
        <f>武器!H32</f>
        <v>8</v>
      </c>
      <c r="H592">
        <f>武器!I32</f>
        <v>3</v>
      </c>
      <c r="I592">
        <f>武器!J32</f>
        <v>0</v>
      </c>
      <c r="J592">
        <f>武器!K32</f>
        <v>0</v>
      </c>
      <c r="K592">
        <f>武器!M32</f>
        <v>800</v>
      </c>
    </row>
    <row r="593" ht="16.5" spans="1:11">
      <c r="A593" s="123" t="s">
        <v>1024</v>
      </c>
      <c r="B593" s="123" t="s">
        <v>960</v>
      </c>
      <c r="C593" s="123" t="s">
        <v>353</v>
      </c>
      <c r="D593" s="123">
        <v>5</v>
      </c>
      <c r="E593" s="155">
        <f>E592+F589</f>
        <v>348</v>
      </c>
      <c r="G593">
        <f>武器!H32</f>
        <v>8</v>
      </c>
      <c r="H593">
        <f>武器!I32</f>
        <v>3</v>
      </c>
      <c r="I593">
        <f>武器!J32</f>
        <v>0</v>
      </c>
      <c r="J593">
        <f>武器!K32</f>
        <v>0</v>
      </c>
      <c r="K593">
        <f>武器!M32</f>
        <v>800</v>
      </c>
    </row>
    <row r="594" ht="16.5" spans="1:11">
      <c r="A594" s="123" t="s">
        <v>1025</v>
      </c>
      <c r="B594" s="123" t="s">
        <v>960</v>
      </c>
      <c r="C594" s="123" t="s">
        <v>353</v>
      </c>
      <c r="D594" s="123">
        <v>5</v>
      </c>
      <c r="E594" s="155">
        <f>E593+F589</f>
        <v>352</v>
      </c>
      <c r="G594">
        <f>武器!H32</f>
        <v>8</v>
      </c>
      <c r="H594">
        <f>武器!I32</f>
        <v>3</v>
      </c>
      <c r="I594">
        <f>武器!J32</f>
        <v>0</v>
      </c>
      <c r="J594">
        <f>武器!K32</f>
        <v>0</v>
      </c>
      <c r="K594">
        <f>武器!M32</f>
        <v>800</v>
      </c>
    </row>
    <row r="595" ht="16.5" spans="1:11">
      <c r="A595" s="123" t="s">
        <v>1026</v>
      </c>
      <c r="B595" s="123" t="s">
        <v>960</v>
      </c>
      <c r="C595" s="123" t="s">
        <v>353</v>
      </c>
      <c r="D595" s="123">
        <v>5</v>
      </c>
      <c r="E595" s="155">
        <f>E594+F589</f>
        <v>356</v>
      </c>
      <c r="G595">
        <f>武器!H32</f>
        <v>8</v>
      </c>
      <c r="H595">
        <f>武器!I32</f>
        <v>3</v>
      </c>
      <c r="I595">
        <f>武器!J32</f>
        <v>0</v>
      </c>
      <c r="J595">
        <f>武器!K32</f>
        <v>0</v>
      </c>
      <c r="K595">
        <f>武器!M32</f>
        <v>800</v>
      </c>
    </row>
    <row r="596" ht="16.5" spans="1:11">
      <c r="A596" s="123" t="s">
        <v>1027</v>
      </c>
      <c r="B596" s="123" t="s">
        <v>960</v>
      </c>
      <c r="C596" s="123" t="s">
        <v>353</v>
      </c>
      <c r="D596" s="123">
        <v>5</v>
      </c>
      <c r="E596" s="155">
        <f>E595+F589</f>
        <v>360</v>
      </c>
      <c r="G596">
        <f>武器!H32</f>
        <v>8</v>
      </c>
      <c r="H596">
        <f>武器!I32</f>
        <v>3</v>
      </c>
      <c r="I596">
        <f>武器!J32</f>
        <v>0</v>
      </c>
      <c r="J596">
        <f>武器!K32</f>
        <v>0</v>
      </c>
      <c r="K596">
        <f>武器!M32</f>
        <v>800</v>
      </c>
    </row>
    <row r="597" ht="16.5" spans="1:11">
      <c r="A597" s="123" t="s">
        <v>1028</v>
      </c>
      <c r="B597" s="123" t="s">
        <v>960</v>
      </c>
      <c r="C597" s="123" t="s">
        <v>353</v>
      </c>
      <c r="D597" s="123">
        <v>5</v>
      </c>
      <c r="E597" s="155">
        <f>E596+F589</f>
        <v>364</v>
      </c>
      <c r="G597">
        <f>武器!H32</f>
        <v>8</v>
      </c>
      <c r="H597">
        <f>武器!I32</f>
        <v>3</v>
      </c>
      <c r="I597">
        <f>武器!J32</f>
        <v>0</v>
      </c>
      <c r="J597">
        <f>武器!K32</f>
        <v>0</v>
      </c>
      <c r="K597">
        <f>武器!M32</f>
        <v>800</v>
      </c>
    </row>
    <row r="598" ht="16.5" spans="1:11">
      <c r="A598" s="123" t="s">
        <v>1029</v>
      </c>
      <c r="B598" s="123" t="s">
        <v>960</v>
      </c>
      <c r="C598" s="123" t="s">
        <v>353</v>
      </c>
      <c r="D598" s="123">
        <v>5</v>
      </c>
      <c r="E598" s="155">
        <f>E597+F589</f>
        <v>368</v>
      </c>
      <c r="G598">
        <f>武器!H32</f>
        <v>8</v>
      </c>
      <c r="H598">
        <f>武器!I32</f>
        <v>3</v>
      </c>
      <c r="I598">
        <f>武器!J32</f>
        <v>0</v>
      </c>
      <c r="J598">
        <f>武器!K32</f>
        <v>0</v>
      </c>
      <c r="K598">
        <f>武器!M32</f>
        <v>800</v>
      </c>
    </row>
    <row r="599" ht="16.5" spans="1:11">
      <c r="A599" s="123" t="s">
        <v>1030</v>
      </c>
      <c r="B599" s="123" t="s">
        <v>960</v>
      </c>
      <c r="C599" s="123" t="s">
        <v>353</v>
      </c>
      <c r="D599" s="123">
        <v>5</v>
      </c>
      <c r="E599" s="155">
        <f>E598+F589</f>
        <v>372</v>
      </c>
      <c r="G599">
        <f>武器!H32</f>
        <v>8</v>
      </c>
      <c r="H599">
        <f>武器!I32</f>
        <v>3</v>
      </c>
      <c r="I599">
        <f>武器!J32</f>
        <v>0</v>
      </c>
      <c r="J599">
        <f>武器!K32</f>
        <v>0</v>
      </c>
      <c r="K599">
        <f>武器!M32</f>
        <v>800</v>
      </c>
    </row>
    <row r="600" ht="16.5" spans="1:11">
      <c r="A600" s="123" t="s">
        <v>1031</v>
      </c>
      <c r="B600" s="123" t="s">
        <v>960</v>
      </c>
      <c r="C600" s="123" t="s">
        <v>353</v>
      </c>
      <c r="D600" s="123">
        <v>5</v>
      </c>
      <c r="E600" s="155">
        <f>E599+F589</f>
        <v>376</v>
      </c>
      <c r="G600">
        <f>武器!H32</f>
        <v>8</v>
      </c>
      <c r="H600">
        <f>武器!I32</f>
        <v>3</v>
      </c>
      <c r="I600">
        <f>武器!J32</f>
        <v>0</v>
      </c>
      <c r="J600">
        <f>武器!K32</f>
        <v>0</v>
      </c>
      <c r="K600">
        <f>武器!M32</f>
        <v>800</v>
      </c>
    </row>
    <row r="601" ht="16.5" spans="1:11">
      <c r="A601" s="123" t="s">
        <v>1032</v>
      </c>
      <c r="B601" s="123" t="s">
        <v>960</v>
      </c>
      <c r="C601" s="123" t="s">
        <v>353</v>
      </c>
      <c r="D601" s="123">
        <v>5</v>
      </c>
      <c r="E601" s="155">
        <f>E600+F589</f>
        <v>380</v>
      </c>
      <c r="G601">
        <f>武器!H32</f>
        <v>8</v>
      </c>
      <c r="H601">
        <f>武器!I32</f>
        <v>3</v>
      </c>
      <c r="I601">
        <f>武器!J32</f>
        <v>0</v>
      </c>
      <c r="J601">
        <f>武器!K32</f>
        <v>0</v>
      </c>
      <c r="K601">
        <f>武器!M32</f>
        <v>800</v>
      </c>
    </row>
    <row r="602" ht="16.5" spans="1:11">
      <c r="A602" s="123" t="s">
        <v>1033</v>
      </c>
      <c r="B602" s="123" t="s">
        <v>960</v>
      </c>
      <c r="C602" s="123" t="s">
        <v>353</v>
      </c>
      <c r="D602" s="123">
        <v>5</v>
      </c>
      <c r="E602" s="155">
        <f>E601+F589</f>
        <v>384</v>
      </c>
      <c r="G602">
        <f>武器!H32</f>
        <v>8</v>
      </c>
      <c r="H602">
        <f>武器!I32</f>
        <v>3</v>
      </c>
      <c r="I602">
        <f>武器!J32</f>
        <v>0</v>
      </c>
      <c r="J602">
        <f>武器!K32</f>
        <v>0</v>
      </c>
      <c r="K602">
        <f>武器!M32</f>
        <v>800</v>
      </c>
    </row>
    <row r="603" ht="16.5" spans="1:11">
      <c r="A603" s="123" t="s">
        <v>1034</v>
      </c>
      <c r="B603" s="123" t="s">
        <v>960</v>
      </c>
      <c r="C603" s="123" t="s">
        <v>353</v>
      </c>
      <c r="D603" s="123">
        <v>5</v>
      </c>
      <c r="E603" s="155">
        <f>E602+F589</f>
        <v>388</v>
      </c>
      <c r="G603">
        <f>武器!H32</f>
        <v>8</v>
      </c>
      <c r="H603">
        <f>武器!I32</f>
        <v>3</v>
      </c>
      <c r="I603">
        <f>武器!J32</f>
        <v>0</v>
      </c>
      <c r="J603">
        <f>武器!K32</f>
        <v>0</v>
      </c>
      <c r="K603">
        <f>武器!M32</f>
        <v>800</v>
      </c>
    </row>
    <row r="604" ht="16.5" spans="1:11">
      <c r="A604" s="155" t="s">
        <v>1035</v>
      </c>
      <c r="B604" s="155" t="s">
        <v>1036</v>
      </c>
      <c r="C604" s="155" t="s">
        <v>395</v>
      </c>
      <c r="D604" s="155">
        <v>1</v>
      </c>
      <c r="E604" s="156">
        <f>武器!L64</f>
        <v>39</v>
      </c>
      <c r="F604">
        <f>INT((E619-E604)/15)</f>
        <v>1</v>
      </c>
      <c r="G604">
        <f>武器!H64</f>
        <v>25</v>
      </c>
      <c r="H604">
        <f>武器!I64</f>
        <v>4</v>
      </c>
      <c r="I604">
        <f>武器!J64</f>
        <v>0</v>
      </c>
      <c r="J604">
        <f>武器!K64</f>
        <v>0</v>
      </c>
      <c r="K604">
        <f>武器!M64</f>
        <v>300</v>
      </c>
    </row>
    <row r="605" ht="16.5" spans="1:11">
      <c r="A605" s="155" t="s">
        <v>1037</v>
      </c>
      <c r="B605" s="155" t="s">
        <v>1036</v>
      </c>
      <c r="C605" s="155" t="s">
        <v>395</v>
      </c>
      <c r="D605" s="155">
        <v>1</v>
      </c>
      <c r="E605" s="155">
        <f>E604+F604</f>
        <v>40</v>
      </c>
      <c r="G605">
        <f>武器!H64</f>
        <v>25</v>
      </c>
      <c r="H605">
        <f>武器!I64</f>
        <v>4</v>
      </c>
      <c r="I605">
        <f>武器!J64</f>
        <v>0</v>
      </c>
      <c r="J605">
        <f>武器!K64</f>
        <v>0</v>
      </c>
      <c r="K605">
        <f>武器!M64</f>
        <v>300</v>
      </c>
    </row>
    <row r="606" ht="16.5" spans="1:11">
      <c r="A606" s="155" t="s">
        <v>1038</v>
      </c>
      <c r="B606" s="155" t="s">
        <v>1036</v>
      </c>
      <c r="C606" s="155" t="s">
        <v>395</v>
      </c>
      <c r="D606" s="155">
        <v>1</v>
      </c>
      <c r="E606" s="155">
        <f>E605+F604</f>
        <v>41</v>
      </c>
      <c r="G606">
        <f>武器!H64</f>
        <v>25</v>
      </c>
      <c r="H606">
        <f>武器!I64</f>
        <v>4</v>
      </c>
      <c r="I606">
        <f>武器!J64</f>
        <v>0</v>
      </c>
      <c r="J606">
        <f>武器!K64</f>
        <v>0</v>
      </c>
      <c r="K606">
        <f>武器!M64</f>
        <v>300</v>
      </c>
    </row>
    <row r="607" ht="16.5" spans="1:11">
      <c r="A607" s="155" t="s">
        <v>1039</v>
      </c>
      <c r="B607" s="155" t="s">
        <v>1036</v>
      </c>
      <c r="C607" s="155" t="s">
        <v>395</v>
      </c>
      <c r="D607" s="155">
        <v>1</v>
      </c>
      <c r="E607" s="155">
        <f>E606+F604</f>
        <v>42</v>
      </c>
      <c r="G607">
        <f>武器!H64</f>
        <v>25</v>
      </c>
      <c r="H607">
        <f>武器!I64</f>
        <v>4</v>
      </c>
      <c r="I607">
        <f>武器!J64</f>
        <v>0</v>
      </c>
      <c r="J607">
        <f>武器!K64</f>
        <v>0</v>
      </c>
      <c r="K607">
        <f>武器!M64</f>
        <v>300</v>
      </c>
    </row>
    <row r="608" ht="16.5" spans="1:11">
      <c r="A608" s="155" t="s">
        <v>1040</v>
      </c>
      <c r="B608" s="155" t="s">
        <v>1036</v>
      </c>
      <c r="C608" s="155" t="s">
        <v>395</v>
      </c>
      <c r="D608" s="155">
        <v>1</v>
      </c>
      <c r="E608" s="155">
        <f>E607+F604</f>
        <v>43</v>
      </c>
      <c r="G608">
        <f>武器!H64</f>
        <v>25</v>
      </c>
      <c r="H608">
        <f>武器!I64</f>
        <v>4</v>
      </c>
      <c r="I608">
        <f>武器!J64</f>
        <v>0</v>
      </c>
      <c r="J608">
        <f>武器!K64</f>
        <v>0</v>
      </c>
      <c r="K608">
        <f>武器!M64</f>
        <v>300</v>
      </c>
    </row>
    <row r="609" ht="16.5" spans="1:11">
      <c r="A609" s="155" t="s">
        <v>1041</v>
      </c>
      <c r="B609" s="155" t="s">
        <v>1036</v>
      </c>
      <c r="C609" s="155" t="s">
        <v>395</v>
      </c>
      <c r="D609" s="155">
        <v>1</v>
      </c>
      <c r="E609" s="155">
        <f>E608+F604</f>
        <v>44</v>
      </c>
      <c r="G609">
        <f>武器!H64</f>
        <v>25</v>
      </c>
      <c r="H609">
        <f>武器!I64</f>
        <v>4</v>
      </c>
      <c r="I609">
        <f>武器!J64</f>
        <v>0</v>
      </c>
      <c r="J609">
        <f>武器!K64</f>
        <v>0</v>
      </c>
      <c r="K609">
        <f>武器!M64</f>
        <v>300</v>
      </c>
    </row>
    <row r="610" ht="16.5" spans="1:11">
      <c r="A610" s="155" t="s">
        <v>1042</v>
      </c>
      <c r="B610" s="155" t="s">
        <v>1036</v>
      </c>
      <c r="C610" s="155" t="s">
        <v>395</v>
      </c>
      <c r="D610" s="155">
        <v>1</v>
      </c>
      <c r="E610" s="155">
        <f>E609+F604</f>
        <v>45</v>
      </c>
      <c r="G610">
        <f>武器!H64</f>
        <v>25</v>
      </c>
      <c r="H610">
        <f>武器!I64</f>
        <v>4</v>
      </c>
      <c r="I610">
        <f>武器!J64</f>
        <v>0</v>
      </c>
      <c r="J610">
        <f>武器!K64</f>
        <v>0</v>
      </c>
      <c r="K610">
        <f>武器!M64</f>
        <v>300</v>
      </c>
    </row>
    <row r="611" ht="16.5" spans="1:11">
      <c r="A611" s="155" t="s">
        <v>1043</v>
      </c>
      <c r="B611" s="155" t="s">
        <v>1036</v>
      </c>
      <c r="C611" s="155" t="s">
        <v>395</v>
      </c>
      <c r="D611" s="155">
        <v>1</v>
      </c>
      <c r="E611" s="155">
        <f>E610+F604</f>
        <v>46</v>
      </c>
      <c r="G611">
        <f>武器!H64</f>
        <v>25</v>
      </c>
      <c r="H611">
        <f>武器!I64</f>
        <v>4</v>
      </c>
      <c r="I611">
        <f>武器!J64</f>
        <v>0</v>
      </c>
      <c r="J611">
        <f>武器!K64</f>
        <v>0</v>
      </c>
      <c r="K611">
        <f>武器!M64</f>
        <v>300</v>
      </c>
    </row>
    <row r="612" ht="16.5" spans="1:11">
      <c r="A612" s="155" t="s">
        <v>1044</v>
      </c>
      <c r="B612" s="155" t="s">
        <v>1036</v>
      </c>
      <c r="C612" s="155" t="s">
        <v>395</v>
      </c>
      <c r="D612" s="155">
        <v>1</v>
      </c>
      <c r="E612" s="155">
        <f>E611+F604</f>
        <v>47</v>
      </c>
      <c r="G612">
        <f>武器!H64</f>
        <v>25</v>
      </c>
      <c r="H612">
        <f>武器!I64</f>
        <v>4</v>
      </c>
      <c r="I612">
        <f>武器!J64</f>
        <v>0</v>
      </c>
      <c r="J612">
        <f>武器!K64</f>
        <v>0</v>
      </c>
      <c r="K612">
        <f>武器!M64</f>
        <v>300</v>
      </c>
    </row>
    <row r="613" ht="16.5" spans="1:11">
      <c r="A613" s="155" t="s">
        <v>1045</v>
      </c>
      <c r="B613" s="155" t="s">
        <v>1036</v>
      </c>
      <c r="C613" s="155" t="s">
        <v>395</v>
      </c>
      <c r="D613" s="155">
        <v>1</v>
      </c>
      <c r="E613" s="155">
        <f>E612+F604</f>
        <v>48</v>
      </c>
      <c r="G613">
        <f>武器!H64</f>
        <v>25</v>
      </c>
      <c r="H613">
        <f>武器!I64</f>
        <v>4</v>
      </c>
      <c r="I613">
        <f>武器!J64</f>
        <v>0</v>
      </c>
      <c r="J613">
        <f>武器!K64</f>
        <v>0</v>
      </c>
      <c r="K613">
        <f>武器!M64</f>
        <v>300</v>
      </c>
    </row>
    <row r="614" ht="16.5" spans="1:11">
      <c r="A614" s="155" t="s">
        <v>1046</v>
      </c>
      <c r="B614" s="155" t="s">
        <v>1036</v>
      </c>
      <c r="C614" s="155" t="s">
        <v>395</v>
      </c>
      <c r="D614" s="155">
        <v>1</v>
      </c>
      <c r="E614" s="155">
        <f>E613+F604</f>
        <v>49</v>
      </c>
      <c r="G614">
        <f>武器!H64</f>
        <v>25</v>
      </c>
      <c r="H614">
        <f>武器!I64</f>
        <v>4</v>
      </c>
      <c r="I614">
        <f>武器!J64</f>
        <v>0</v>
      </c>
      <c r="J614">
        <f>武器!K64</f>
        <v>0</v>
      </c>
      <c r="K614">
        <f>武器!M64</f>
        <v>300</v>
      </c>
    </row>
    <row r="615" ht="16.5" spans="1:11">
      <c r="A615" s="155" t="s">
        <v>1047</v>
      </c>
      <c r="B615" s="155" t="s">
        <v>1036</v>
      </c>
      <c r="C615" s="155" t="s">
        <v>395</v>
      </c>
      <c r="D615" s="155">
        <v>1</v>
      </c>
      <c r="E615" s="155">
        <f>E614+F604</f>
        <v>50</v>
      </c>
      <c r="G615">
        <f>武器!H64</f>
        <v>25</v>
      </c>
      <c r="H615">
        <f>武器!I64</f>
        <v>4</v>
      </c>
      <c r="I615">
        <f>武器!J64</f>
        <v>0</v>
      </c>
      <c r="J615">
        <f>武器!K64</f>
        <v>0</v>
      </c>
      <c r="K615">
        <f>武器!M64</f>
        <v>300</v>
      </c>
    </row>
    <row r="616" ht="16.5" spans="1:11">
      <c r="A616" s="155" t="s">
        <v>1048</v>
      </c>
      <c r="B616" s="155" t="s">
        <v>1036</v>
      </c>
      <c r="C616" s="155" t="s">
        <v>395</v>
      </c>
      <c r="D616" s="155">
        <v>1</v>
      </c>
      <c r="E616" s="155">
        <f>E615+F604</f>
        <v>51</v>
      </c>
      <c r="G616">
        <f>武器!H64</f>
        <v>25</v>
      </c>
      <c r="H616">
        <f>武器!I64</f>
        <v>4</v>
      </c>
      <c r="I616">
        <f>武器!J64</f>
        <v>0</v>
      </c>
      <c r="J616">
        <f>武器!K64</f>
        <v>0</v>
      </c>
      <c r="K616">
        <f>武器!M64</f>
        <v>300</v>
      </c>
    </row>
    <row r="617" ht="16.5" spans="1:11">
      <c r="A617" s="155" t="s">
        <v>1049</v>
      </c>
      <c r="B617" s="155" t="s">
        <v>1036</v>
      </c>
      <c r="C617" s="155" t="s">
        <v>395</v>
      </c>
      <c r="D617" s="155">
        <v>1</v>
      </c>
      <c r="E617" s="155">
        <f>E616+F604</f>
        <v>52</v>
      </c>
      <c r="G617">
        <f>武器!H64</f>
        <v>25</v>
      </c>
      <c r="H617">
        <f>武器!I64</f>
        <v>4</v>
      </c>
      <c r="I617">
        <f>武器!J64</f>
        <v>0</v>
      </c>
      <c r="J617">
        <f>武器!K64</f>
        <v>0</v>
      </c>
      <c r="K617">
        <f>武器!M64</f>
        <v>300</v>
      </c>
    </row>
    <row r="618" ht="16.5" spans="1:11">
      <c r="A618" s="155" t="s">
        <v>1050</v>
      </c>
      <c r="B618" s="155" t="s">
        <v>1036</v>
      </c>
      <c r="C618" s="155" t="s">
        <v>395</v>
      </c>
      <c r="D618" s="155">
        <v>1</v>
      </c>
      <c r="E618" s="155">
        <f>E617+F604</f>
        <v>53</v>
      </c>
      <c r="G618">
        <f>武器!H64</f>
        <v>25</v>
      </c>
      <c r="H618">
        <f>武器!I64</f>
        <v>4</v>
      </c>
      <c r="I618">
        <f>武器!J64</f>
        <v>0</v>
      </c>
      <c r="J618">
        <f>武器!K64</f>
        <v>0</v>
      </c>
      <c r="K618">
        <f>武器!M64</f>
        <v>300</v>
      </c>
    </row>
    <row r="619" ht="16.5" spans="1:11">
      <c r="A619" s="155" t="s">
        <v>1051</v>
      </c>
      <c r="B619" s="155" t="s">
        <v>1036</v>
      </c>
      <c r="C619" s="155" t="s">
        <v>395</v>
      </c>
      <c r="D619" s="155">
        <v>2</v>
      </c>
      <c r="E619" s="156">
        <f>武器!L65</f>
        <v>62</v>
      </c>
      <c r="F619">
        <f>INT((E634-E619)/15)</f>
        <v>1</v>
      </c>
      <c r="G619">
        <f>武器!H65</f>
        <v>30</v>
      </c>
      <c r="H619">
        <f>武器!I65</f>
        <v>4</v>
      </c>
      <c r="I619">
        <f>武器!J65</f>
        <v>0</v>
      </c>
      <c r="J619">
        <f>武器!K65</f>
        <v>0</v>
      </c>
      <c r="K619">
        <f>武器!M65</f>
        <v>300</v>
      </c>
    </row>
    <row r="620" ht="16.5" spans="1:11">
      <c r="A620" s="155" t="s">
        <v>1052</v>
      </c>
      <c r="B620" s="155" t="s">
        <v>1036</v>
      </c>
      <c r="C620" s="155" t="s">
        <v>395</v>
      </c>
      <c r="D620" s="155">
        <v>2</v>
      </c>
      <c r="E620" s="155">
        <f>E619+F619</f>
        <v>63</v>
      </c>
      <c r="G620">
        <f>武器!H65</f>
        <v>30</v>
      </c>
      <c r="H620">
        <f>武器!I65</f>
        <v>4</v>
      </c>
      <c r="I620">
        <f>武器!J65</f>
        <v>0</v>
      </c>
      <c r="J620">
        <f>武器!K65</f>
        <v>0</v>
      </c>
      <c r="K620">
        <f>武器!M65</f>
        <v>300</v>
      </c>
    </row>
    <row r="621" ht="16.5" spans="1:11">
      <c r="A621" s="155" t="s">
        <v>1053</v>
      </c>
      <c r="B621" s="155" t="s">
        <v>1036</v>
      </c>
      <c r="C621" s="155" t="s">
        <v>395</v>
      </c>
      <c r="D621" s="155">
        <v>2</v>
      </c>
      <c r="E621" s="155">
        <f>E620+F619</f>
        <v>64</v>
      </c>
      <c r="G621">
        <f>武器!H65</f>
        <v>30</v>
      </c>
      <c r="H621">
        <f>武器!I65</f>
        <v>4</v>
      </c>
      <c r="I621">
        <f>武器!J65</f>
        <v>0</v>
      </c>
      <c r="J621">
        <f>武器!K65</f>
        <v>0</v>
      </c>
      <c r="K621">
        <f>武器!M65</f>
        <v>300</v>
      </c>
    </row>
    <row r="622" ht="16.5" spans="1:11">
      <c r="A622" s="155" t="s">
        <v>1054</v>
      </c>
      <c r="B622" s="155" t="s">
        <v>1036</v>
      </c>
      <c r="C622" s="155" t="s">
        <v>395</v>
      </c>
      <c r="D622" s="155">
        <v>2</v>
      </c>
      <c r="E622" s="155">
        <f>E621+F619</f>
        <v>65</v>
      </c>
      <c r="G622">
        <f>武器!H65</f>
        <v>30</v>
      </c>
      <c r="H622">
        <f>武器!I65</f>
        <v>4</v>
      </c>
      <c r="I622">
        <f>武器!J65</f>
        <v>0</v>
      </c>
      <c r="J622">
        <f>武器!K65</f>
        <v>0</v>
      </c>
      <c r="K622">
        <f>武器!M65</f>
        <v>300</v>
      </c>
    </row>
    <row r="623" ht="16.5" spans="1:11">
      <c r="A623" s="155" t="s">
        <v>1055</v>
      </c>
      <c r="B623" s="155" t="s">
        <v>1036</v>
      </c>
      <c r="C623" s="155" t="s">
        <v>395</v>
      </c>
      <c r="D623" s="155">
        <v>2</v>
      </c>
      <c r="E623" s="155">
        <f>E622+F619</f>
        <v>66</v>
      </c>
      <c r="G623">
        <f>武器!H65</f>
        <v>30</v>
      </c>
      <c r="H623">
        <f>武器!I65</f>
        <v>4</v>
      </c>
      <c r="I623">
        <f>武器!J65</f>
        <v>0</v>
      </c>
      <c r="J623">
        <f>武器!K65</f>
        <v>0</v>
      </c>
      <c r="K623">
        <f>武器!M65</f>
        <v>300</v>
      </c>
    </row>
    <row r="624" ht="16.5" spans="1:11">
      <c r="A624" s="155" t="s">
        <v>1056</v>
      </c>
      <c r="B624" s="155" t="s">
        <v>1036</v>
      </c>
      <c r="C624" s="155" t="s">
        <v>395</v>
      </c>
      <c r="D624" s="155">
        <v>2</v>
      </c>
      <c r="E624" s="155">
        <f>E623+F619</f>
        <v>67</v>
      </c>
      <c r="G624">
        <f>武器!H65</f>
        <v>30</v>
      </c>
      <c r="H624">
        <f>武器!I65</f>
        <v>4</v>
      </c>
      <c r="I624">
        <f>武器!J65</f>
        <v>0</v>
      </c>
      <c r="J624">
        <f>武器!K65</f>
        <v>0</v>
      </c>
      <c r="K624">
        <f>武器!M65</f>
        <v>300</v>
      </c>
    </row>
    <row r="625" ht="16.5" spans="1:11">
      <c r="A625" s="155" t="s">
        <v>1057</v>
      </c>
      <c r="B625" s="155" t="s">
        <v>1036</v>
      </c>
      <c r="C625" s="155" t="s">
        <v>395</v>
      </c>
      <c r="D625" s="155">
        <v>2</v>
      </c>
      <c r="E625" s="155">
        <f>E624+F619</f>
        <v>68</v>
      </c>
      <c r="G625">
        <f>武器!H65</f>
        <v>30</v>
      </c>
      <c r="H625">
        <f>武器!I65</f>
        <v>4</v>
      </c>
      <c r="I625">
        <f>武器!J65</f>
        <v>0</v>
      </c>
      <c r="J625">
        <f>武器!K65</f>
        <v>0</v>
      </c>
      <c r="K625">
        <f>武器!M65</f>
        <v>300</v>
      </c>
    </row>
    <row r="626" ht="16.5" spans="1:11">
      <c r="A626" s="155" t="s">
        <v>1058</v>
      </c>
      <c r="B626" s="155" t="s">
        <v>1036</v>
      </c>
      <c r="C626" s="155" t="s">
        <v>395</v>
      </c>
      <c r="D626" s="155">
        <v>2</v>
      </c>
      <c r="E626" s="155">
        <f>E625+F619</f>
        <v>69</v>
      </c>
      <c r="G626">
        <f>武器!H65</f>
        <v>30</v>
      </c>
      <c r="H626">
        <f>武器!I65</f>
        <v>4</v>
      </c>
      <c r="I626">
        <f>武器!J65</f>
        <v>0</v>
      </c>
      <c r="J626">
        <f>武器!K65</f>
        <v>0</v>
      </c>
      <c r="K626">
        <f>武器!M65</f>
        <v>300</v>
      </c>
    </row>
    <row r="627" ht="16.5" spans="1:11">
      <c r="A627" s="155" t="s">
        <v>1059</v>
      </c>
      <c r="B627" s="155" t="s">
        <v>1036</v>
      </c>
      <c r="C627" s="155" t="s">
        <v>395</v>
      </c>
      <c r="D627" s="155">
        <v>2</v>
      </c>
      <c r="E627" s="155">
        <f>E626+F619</f>
        <v>70</v>
      </c>
      <c r="G627">
        <f>武器!H65</f>
        <v>30</v>
      </c>
      <c r="H627">
        <f>武器!I65</f>
        <v>4</v>
      </c>
      <c r="I627">
        <f>武器!J65</f>
        <v>0</v>
      </c>
      <c r="J627">
        <f>武器!K65</f>
        <v>0</v>
      </c>
      <c r="K627">
        <f>武器!M65</f>
        <v>300</v>
      </c>
    </row>
    <row r="628" ht="16.5" spans="1:11">
      <c r="A628" s="155" t="s">
        <v>1060</v>
      </c>
      <c r="B628" s="155" t="s">
        <v>1036</v>
      </c>
      <c r="C628" s="155" t="s">
        <v>395</v>
      </c>
      <c r="D628" s="155">
        <v>2</v>
      </c>
      <c r="E628" s="155">
        <f>E627+F619</f>
        <v>71</v>
      </c>
      <c r="G628">
        <f>武器!H65</f>
        <v>30</v>
      </c>
      <c r="H628">
        <f>武器!I65</f>
        <v>4</v>
      </c>
      <c r="I628">
        <f>武器!J65</f>
        <v>0</v>
      </c>
      <c r="J628">
        <f>武器!K65</f>
        <v>0</v>
      </c>
      <c r="K628">
        <f>武器!M65</f>
        <v>300</v>
      </c>
    </row>
    <row r="629" ht="16.5" spans="1:11">
      <c r="A629" s="155" t="s">
        <v>1061</v>
      </c>
      <c r="B629" s="155" t="s">
        <v>1036</v>
      </c>
      <c r="C629" s="155" t="s">
        <v>395</v>
      </c>
      <c r="D629" s="155">
        <v>2</v>
      </c>
      <c r="E629" s="155">
        <f>E628+F619</f>
        <v>72</v>
      </c>
      <c r="G629">
        <f>武器!H65</f>
        <v>30</v>
      </c>
      <c r="H629">
        <f>武器!I65</f>
        <v>4</v>
      </c>
      <c r="I629">
        <f>武器!J65</f>
        <v>0</v>
      </c>
      <c r="J629">
        <f>武器!K65</f>
        <v>0</v>
      </c>
      <c r="K629">
        <f>武器!M65</f>
        <v>300</v>
      </c>
    </row>
    <row r="630" ht="16.5" spans="1:11">
      <c r="A630" s="155" t="s">
        <v>1062</v>
      </c>
      <c r="B630" s="155" t="s">
        <v>1036</v>
      </c>
      <c r="C630" s="155" t="s">
        <v>395</v>
      </c>
      <c r="D630" s="155">
        <v>2</v>
      </c>
      <c r="E630" s="155">
        <f>E629+F619</f>
        <v>73</v>
      </c>
      <c r="G630">
        <f>武器!H65</f>
        <v>30</v>
      </c>
      <c r="H630">
        <f>武器!I65</f>
        <v>4</v>
      </c>
      <c r="I630">
        <f>武器!J65</f>
        <v>0</v>
      </c>
      <c r="J630">
        <f>武器!K65</f>
        <v>0</v>
      </c>
      <c r="K630">
        <f>武器!M65</f>
        <v>300</v>
      </c>
    </row>
    <row r="631" ht="16.5" spans="1:11">
      <c r="A631" s="155" t="s">
        <v>1063</v>
      </c>
      <c r="B631" s="155" t="s">
        <v>1036</v>
      </c>
      <c r="C631" s="155" t="s">
        <v>395</v>
      </c>
      <c r="D631" s="155">
        <v>2</v>
      </c>
      <c r="E631" s="155">
        <f>E630+F619</f>
        <v>74</v>
      </c>
      <c r="G631">
        <f>武器!H65</f>
        <v>30</v>
      </c>
      <c r="H631">
        <f>武器!I65</f>
        <v>4</v>
      </c>
      <c r="I631">
        <f>武器!J65</f>
        <v>0</v>
      </c>
      <c r="J631">
        <f>武器!K65</f>
        <v>0</v>
      </c>
      <c r="K631">
        <f>武器!M65</f>
        <v>300</v>
      </c>
    </row>
    <row r="632" ht="16.5" spans="1:11">
      <c r="A632" s="155" t="s">
        <v>1064</v>
      </c>
      <c r="B632" s="155" t="s">
        <v>1036</v>
      </c>
      <c r="C632" s="155" t="s">
        <v>395</v>
      </c>
      <c r="D632" s="155">
        <v>2</v>
      </c>
      <c r="E632" s="155">
        <f>E631+F619</f>
        <v>75</v>
      </c>
      <c r="G632">
        <f>武器!H65</f>
        <v>30</v>
      </c>
      <c r="H632">
        <f>武器!I65</f>
        <v>4</v>
      </c>
      <c r="I632">
        <f>武器!J65</f>
        <v>0</v>
      </c>
      <c r="J632">
        <f>武器!K65</f>
        <v>0</v>
      </c>
      <c r="K632">
        <f>武器!M65</f>
        <v>300</v>
      </c>
    </row>
    <row r="633" ht="16.5" spans="1:11">
      <c r="A633" s="155" t="s">
        <v>1065</v>
      </c>
      <c r="B633" s="155" t="s">
        <v>1036</v>
      </c>
      <c r="C633" s="155" t="s">
        <v>395</v>
      </c>
      <c r="D633" s="155">
        <v>2</v>
      </c>
      <c r="E633" s="155">
        <f>E632+F619</f>
        <v>76</v>
      </c>
      <c r="G633">
        <f>武器!H65</f>
        <v>30</v>
      </c>
      <c r="H633">
        <f>武器!I65</f>
        <v>4</v>
      </c>
      <c r="I633">
        <f>武器!J65</f>
        <v>0</v>
      </c>
      <c r="J633">
        <f>武器!K65</f>
        <v>0</v>
      </c>
      <c r="K633">
        <f>武器!M65</f>
        <v>300</v>
      </c>
    </row>
    <row r="634" ht="16.5" spans="1:11">
      <c r="A634" s="155" t="s">
        <v>1066</v>
      </c>
      <c r="B634" s="155" t="s">
        <v>1036</v>
      </c>
      <c r="C634" s="155" t="s">
        <v>395</v>
      </c>
      <c r="D634" s="155">
        <v>3</v>
      </c>
      <c r="E634" s="156">
        <f>武器!L66</f>
        <v>84</v>
      </c>
      <c r="F634">
        <f>INT((E649-E634)/15)</f>
        <v>1</v>
      </c>
      <c r="G634">
        <f>武器!H66</f>
        <v>35</v>
      </c>
      <c r="H634">
        <f>武器!I66</f>
        <v>4</v>
      </c>
      <c r="I634">
        <f>武器!J66</f>
        <v>0</v>
      </c>
      <c r="J634">
        <f>武器!K66</f>
        <v>0</v>
      </c>
      <c r="K634">
        <f>武器!M66</f>
        <v>300</v>
      </c>
    </row>
    <row r="635" ht="16.5" spans="1:11">
      <c r="A635" s="155" t="s">
        <v>1067</v>
      </c>
      <c r="B635" s="155" t="s">
        <v>1036</v>
      </c>
      <c r="C635" s="155" t="s">
        <v>395</v>
      </c>
      <c r="D635" s="155">
        <v>3</v>
      </c>
      <c r="E635" s="155">
        <f>E634+F634</f>
        <v>85</v>
      </c>
      <c r="G635">
        <f>武器!H66</f>
        <v>35</v>
      </c>
      <c r="H635">
        <f>武器!I66</f>
        <v>4</v>
      </c>
      <c r="I635">
        <f>武器!J66</f>
        <v>0</v>
      </c>
      <c r="J635">
        <f>武器!K66</f>
        <v>0</v>
      </c>
      <c r="K635">
        <f>武器!M66</f>
        <v>300</v>
      </c>
    </row>
    <row r="636" ht="16.5" spans="1:11">
      <c r="A636" s="155" t="s">
        <v>1068</v>
      </c>
      <c r="B636" s="155" t="s">
        <v>1036</v>
      </c>
      <c r="C636" s="155" t="s">
        <v>395</v>
      </c>
      <c r="D636" s="155">
        <v>3</v>
      </c>
      <c r="E636" s="155">
        <f>E635+F634</f>
        <v>86</v>
      </c>
      <c r="G636">
        <f>武器!H66</f>
        <v>35</v>
      </c>
      <c r="H636">
        <f>武器!I66</f>
        <v>4</v>
      </c>
      <c r="I636">
        <f>武器!J66</f>
        <v>0</v>
      </c>
      <c r="J636">
        <f>武器!K66</f>
        <v>0</v>
      </c>
      <c r="K636">
        <f>武器!M66</f>
        <v>300</v>
      </c>
    </row>
    <row r="637" ht="16.5" spans="1:11">
      <c r="A637" s="155" t="s">
        <v>1069</v>
      </c>
      <c r="B637" s="155" t="s">
        <v>1036</v>
      </c>
      <c r="C637" s="155" t="s">
        <v>395</v>
      </c>
      <c r="D637" s="155">
        <v>3</v>
      </c>
      <c r="E637" s="155">
        <f>E636+F634</f>
        <v>87</v>
      </c>
      <c r="G637">
        <f>武器!H66</f>
        <v>35</v>
      </c>
      <c r="H637">
        <f>武器!I66</f>
        <v>4</v>
      </c>
      <c r="I637">
        <f>武器!J66</f>
        <v>0</v>
      </c>
      <c r="J637">
        <f>武器!K66</f>
        <v>0</v>
      </c>
      <c r="K637">
        <f>武器!M66</f>
        <v>300</v>
      </c>
    </row>
    <row r="638" ht="16.5" spans="1:11">
      <c r="A638" s="155" t="s">
        <v>1070</v>
      </c>
      <c r="B638" s="155" t="s">
        <v>1036</v>
      </c>
      <c r="C638" s="155" t="s">
        <v>395</v>
      </c>
      <c r="D638" s="155">
        <v>3</v>
      </c>
      <c r="E638" s="155">
        <f>E637+F634</f>
        <v>88</v>
      </c>
      <c r="G638">
        <f>武器!H66</f>
        <v>35</v>
      </c>
      <c r="H638">
        <f>武器!I66</f>
        <v>4</v>
      </c>
      <c r="I638">
        <f>武器!J66</f>
        <v>0</v>
      </c>
      <c r="J638">
        <f>武器!K66</f>
        <v>0</v>
      </c>
      <c r="K638">
        <f>武器!M66</f>
        <v>300</v>
      </c>
    </row>
    <row r="639" ht="16.5" spans="1:11">
      <c r="A639" s="155" t="s">
        <v>1071</v>
      </c>
      <c r="B639" s="155" t="s">
        <v>1036</v>
      </c>
      <c r="C639" s="155" t="s">
        <v>395</v>
      </c>
      <c r="D639" s="155">
        <v>3</v>
      </c>
      <c r="E639" s="155">
        <f>E638+F634</f>
        <v>89</v>
      </c>
      <c r="G639">
        <f>武器!H66</f>
        <v>35</v>
      </c>
      <c r="H639">
        <f>武器!I66</f>
        <v>4</v>
      </c>
      <c r="I639">
        <f>武器!J66</f>
        <v>0</v>
      </c>
      <c r="J639">
        <f>武器!K66</f>
        <v>0</v>
      </c>
      <c r="K639">
        <f>武器!M66</f>
        <v>300</v>
      </c>
    </row>
    <row r="640" ht="16.5" spans="1:11">
      <c r="A640" s="155" t="s">
        <v>1072</v>
      </c>
      <c r="B640" s="155" t="s">
        <v>1036</v>
      </c>
      <c r="C640" s="155" t="s">
        <v>395</v>
      </c>
      <c r="D640" s="155">
        <v>3</v>
      </c>
      <c r="E640" s="155">
        <f>E639+F634</f>
        <v>90</v>
      </c>
      <c r="G640">
        <f>武器!H66</f>
        <v>35</v>
      </c>
      <c r="H640">
        <f>武器!I66</f>
        <v>4</v>
      </c>
      <c r="I640">
        <f>武器!J66</f>
        <v>0</v>
      </c>
      <c r="J640">
        <f>武器!K66</f>
        <v>0</v>
      </c>
      <c r="K640">
        <f>武器!M66</f>
        <v>300</v>
      </c>
    </row>
    <row r="641" ht="16.5" spans="1:11">
      <c r="A641" s="155" t="s">
        <v>1073</v>
      </c>
      <c r="B641" s="155" t="s">
        <v>1036</v>
      </c>
      <c r="C641" s="155" t="s">
        <v>395</v>
      </c>
      <c r="D641" s="155">
        <v>3</v>
      </c>
      <c r="E641" s="155">
        <f>E640+F634</f>
        <v>91</v>
      </c>
      <c r="G641">
        <f>武器!H66</f>
        <v>35</v>
      </c>
      <c r="H641">
        <f>武器!I66</f>
        <v>4</v>
      </c>
      <c r="I641">
        <f>武器!J66</f>
        <v>0</v>
      </c>
      <c r="J641">
        <f>武器!K66</f>
        <v>0</v>
      </c>
      <c r="K641">
        <f>武器!M66</f>
        <v>300</v>
      </c>
    </row>
    <row r="642" ht="16.5" spans="1:11">
      <c r="A642" s="155" t="s">
        <v>1074</v>
      </c>
      <c r="B642" s="155" t="s">
        <v>1036</v>
      </c>
      <c r="C642" s="155" t="s">
        <v>395</v>
      </c>
      <c r="D642" s="155">
        <v>3</v>
      </c>
      <c r="E642" s="155">
        <f>E641+F634</f>
        <v>92</v>
      </c>
      <c r="G642">
        <f>武器!H66</f>
        <v>35</v>
      </c>
      <c r="H642">
        <f>武器!I66</f>
        <v>4</v>
      </c>
      <c r="I642">
        <f>武器!J66</f>
        <v>0</v>
      </c>
      <c r="J642">
        <f>武器!K66</f>
        <v>0</v>
      </c>
      <c r="K642">
        <f>武器!M66</f>
        <v>300</v>
      </c>
    </row>
    <row r="643" ht="16.5" spans="1:11">
      <c r="A643" s="155" t="s">
        <v>1075</v>
      </c>
      <c r="B643" s="155" t="s">
        <v>1036</v>
      </c>
      <c r="C643" s="155" t="s">
        <v>395</v>
      </c>
      <c r="D643" s="155">
        <v>3</v>
      </c>
      <c r="E643" s="155">
        <f>E642+F634</f>
        <v>93</v>
      </c>
      <c r="G643">
        <f>武器!H66</f>
        <v>35</v>
      </c>
      <c r="H643">
        <f>武器!I66</f>
        <v>4</v>
      </c>
      <c r="I643">
        <f>武器!J66</f>
        <v>0</v>
      </c>
      <c r="J643">
        <f>武器!K66</f>
        <v>0</v>
      </c>
      <c r="K643">
        <f>武器!M66</f>
        <v>300</v>
      </c>
    </row>
    <row r="644" ht="16.5" spans="1:11">
      <c r="A644" s="155" t="s">
        <v>1076</v>
      </c>
      <c r="B644" s="155" t="s">
        <v>1036</v>
      </c>
      <c r="C644" s="155" t="s">
        <v>395</v>
      </c>
      <c r="D644" s="155">
        <v>3</v>
      </c>
      <c r="E644" s="155">
        <f>E643+F634</f>
        <v>94</v>
      </c>
      <c r="G644">
        <f>武器!H66</f>
        <v>35</v>
      </c>
      <c r="H644">
        <f>武器!I66</f>
        <v>4</v>
      </c>
      <c r="I644">
        <f>武器!J66</f>
        <v>0</v>
      </c>
      <c r="J644">
        <f>武器!K66</f>
        <v>0</v>
      </c>
      <c r="K644">
        <f>武器!M66</f>
        <v>300</v>
      </c>
    </row>
    <row r="645" ht="16.5" spans="1:11">
      <c r="A645" s="155" t="s">
        <v>1077</v>
      </c>
      <c r="B645" s="155" t="s">
        <v>1036</v>
      </c>
      <c r="C645" s="155" t="s">
        <v>395</v>
      </c>
      <c r="D645" s="155">
        <v>3</v>
      </c>
      <c r="E645" s="155">
        <f>E644+F634</f>
        <v>95</v>
      </c>
      <c r="G645">
        <f>武器!H66</f>
        <v>35</v>
      </c>
      <c r="H645">
        <f>武器!I66</f>
        <v>4</v>
      </c>
      <c r="I645">
        <f>武器!J66</f>
        <v>0</v>
      </c>
      <c r="J645">
        <f>武器!K66</f>
        <v>0</v>
      </c>
      <c r="K645">
        <f>武器!M66</f>
        <v>300</v>
      </c>
    </row>
    <row r="646" ht="16.5" spans="1:11">
      <c r="A646" s="155" t="s">
        <v>1078</v>
      </c>
      <c r="B646" s="155" t="s">
        <v>1036</v>
      </c>
      <c r="C646" s="155" t="s">
        <v>395</v>
      </c>
      <c r="D646" s="155">
        <v>3</v>
      </c>
      <c r="E646" s="155">
        <f>E645+F634</f>
        <v>96</v>
      </c>
      <c r="G646">
        <f>武器!H66</f>
        <v>35</v>
      </c>
      <c r="H646">
        <f>武器!I66</f>
        <v>4</v>
      </c>
      <c r="I646">
        <f>武器!J66</f>
        <v>0</v>
      </c>
      <c r="J646">
        <f>武器!K66</f>
        <v>0</v>
      </c>
      <c r="K646">
        <f>武器!M66</f>
        <v>300</v>
      </c>
    </row>
    <row r="647" ht="16.5" spans="1:11">
      <c r="A647" s="155" t="s">
        <v>1079</v>
      </c>
      <c r="B647" s="155" t="s">
        <v>1036</v>
      </c>
      <c r="C647" s="155" t="s">
        <v>395</v>
      </c>
      <c r="D647" s="155">
        <v>3</v>
      </c>
      <c r="E647" s="155">
        <f>E646+F634</f>
        <v>97</v>
      </c>
      <c r="G647">
        <f>武器!H66</f>
        <v>35</v>
      </c>
      <c r="H647">
        <f>武器!I66</f>
        <v>4</v>
      </c>
      <c r="I647">
        <f>武器!J66</f>
        <v>0</v>
      </c>
      <c r="J647">
        <f>武器!K66</f>
        <v>0</v>
      </c>
      <c r="K647">
        <f>武器!M66</f>
        <v>300</v>
      </c>
    </row>
    <row r="648" ht="16.5" spans="1:11">
      <c r="A648" s="155" t="s">
        <v>1080</v>
      </c>
      <c r="B648" s="155" t="s">
        <v>1036</v>
      </c>
      <c r="C648" s="155" t="s">
        <v>395</v>
      </c>
      <c r="D648" s="155">
        <v>3</v>
      </c>
      <c r="E648" s="155">
        <f>E647+F634</f>
        <v>98</v>
      </c>
      <c r="G648">
        <f>武器!H66</f>
        <v>35</v>
      </c>
      <c r="H648">
        <f>武器!I66</f>
        <v>4</v>
      </c>
      <c r="I648">
        <f>武器!J66</f>
        <v>0</v>
      </c>
      <c r="J648">
        <f>武器!K66</f>
        <v>0</v>
      </c>
      <c r="K648">
        <f>武器!M66</f>
        <v>300</v>
      </c>
    </row>
    <row r="649" ht="16.5" spans="1:11">
      <c r="A649" s="155" t="s">
        <v>1081</v>
      </c>
      <c r="B649" s="155" t="s">
        <v>1036</v>
      </c>
      <c r="C649" s="155" t="s">
        <v>395</v>
      </c>
      <c r="D649" s="155">
        <v>4</v>
      </c>
      <c r="E649" s="156">
        <f>武器!L67</f>
        <v>107</v>
      </c>
      <c r="F649">
        <f>INT((E664-E649)/15)</f>
        <v>1</v>
      </c>
      <c r="G649">
        <f>武器!H67</f>
        <v>40</v>
      </c>
      <c r="H649">
        <f>武器!I67</f>
        <v>4</v>
      </c>
      <c r="I649">
        <f>武器!J67</f>
        <v>0</v>
      </c>
      <c r="J649">
        <f>武器!K67</f>
        <v>0</v>
      </c>
      <c r="K649">
        <f>武器!M67</f>
        <v>300</v>
      </c>
    </row>
    <row r="650" ht="16.5" spans="1:11">
      <c r="A650" s="155" t="s">
        <v>1082</v>
      </c>
      <c r="B650" s="155" t="s">
        <v>1036</v>
      </c>
      <c r="C650" s="155" t="s">
        <v>395</v>
      </c>
      <c r="D650" s="155">
        <v>4</v>
      </c>
      <c r="E650" s="155">
        <f>E649+F649</f>
        <v>108</v>
      </c>
      <c r="G650">
        <f>武器!H67</f>
        <v>40</v>
      </c>
      <c r="H650">
        <f>武器!I67</f>
        <v>4</v>
      </c>
      <c r="I650">
        <f>武器!J67</f>
        <v>0</v>
      </c>
      <c r="J650">
        <f>武器!K67</f>
        <v>0</v>
      </c>
      <c r="K650">
        <f>武器!M67</f>
        <v>300</v>
      </c>
    </row>
    <row r="651" ht="16.5" spans="1:11">
      <c r="A651" s="155" t="s">
        <v>1083</v>
      </c>
      <c r="B651" s="155" t="s">
        <v>1036</v>
      </c>
      <c r="C651" s="155" t="s">
        <v>395</v>
      </c>
      <c r="D651" s="155">
        <v>4</v>
      </c>
      <c r="E651" s="155">
        <f>E650+F649</f>
        <v>109</v>
      </c>
      <c r="G651">
        <f>武器!H67</f>
        <v>40</v>
      </c>
      <c r="H651">
        <f>武器!I67</f>
        <v>4</v>
      </c>
      <c r="I651">
        <f>武器!J67</f>
        <v>0</v>
      </c>
      <c r="J651">
        <f>武器!K67</f>
        <v>0</v>
      </c>
      <c r="K651">
        <f>武器!M67</f>
        <v>300</v>
      </c>
    </row>
    <row r="652" ht="16.5" spans="1:11">
      <c r="A652" s="155" t="s">
        <v>1084</v>
      </c>
      <c r="B652" s="155" t="s">
        <v>1036</v>
      </c>
      <c r="C652" s="155" t="s">
        <v>395</v>
      </c>
      <c r="D652" s="155">
        <v>4</v>
      </c>
      <c r="E652" s="155">
        <f>E651+F649</f>
        <v>110</v>
      </c>
      <c r="G652">
        <f>武器!H67</f>
        <v>40</v>
      </c>
      <c r="H652">
        <f>武器!I67</f>
        <v>4</v>
      </c>
      <c r="I652">
        <f>武器!J67</f>
        <v>0</v>
      </c>
      <c r="J652">
        <f>武器!K67</f>
        <v>0</v>
      </c>
      <c r="K652">
        <f>武器!M67</f>
        <v>300</v>
      </c>
    </row>
    <row r="653" ht="16.5" spans="1:11">
      <c r="A653" s="155" t="s">
        <v>1085</v>
      </c>
      <c r="B653" s="155" t="s">
        <v>1036</v>
      </c>
      <c r="C653" s="155" t="s">
        <v>395</v>
      </c>
      <c r="D653" s="155">
        <v>4</v>
      </c>
      <c r="E653" s="155">
        <f>E652+F649</f>
        <v>111</v>
      </c>
      <c r="G653">
        <f>武器!H67</f>
        <v>40</v>
      </c>
      <c r="H653">
        <f>武器!I67</f>
        <v>4</v>
      </c>
      <c r="I653">
        <f>武器!J67</f>
        <v>0</v>
      </c>
      <c r="J653">
        <f>武器!K67</f>
        <v>0</v>
      </c>
      <c r="K653">
        <f>武器!M67</f>
        <v>300</v>
      </c>
    </row>
    <row r="654" ht="16.5" spans="1:11">
      <c r="A654" s="155" t="s">
        <v>1086</v>
      </c>
      <c r="B654" s="155" t="s">
        <v>1036</v>
      </c>
      <c r="C654" s="155" t="s">
        <v>395</v>
      </c>
      <c r="D654" s="155">
        <v>4</v>
      </c>
      <c r="E654" s="155">
        <f>E653+F649</f>
        <v>112</v>
      </c>
      <c r="G654">
        <f>武器!H67</f>
        <v>40</v>
      </c>
      <c r="H654">
        <f>武器!I67</f>
        <v>4</v>
      </c>
      <c r="I654">
        <f>武器!J67</f>
        <v>0</v>
      </c>
      <c r="J654">
        <f>武器!K67</f>
        <v>0</v>
      </c>
      <c r="K654">
        <f>武器!M67</f>
        <v>300</v>
      </c>
    </row>
    <row r="655" ht="16.5" spans="1:11">
      <c r="A655" s="155" t="s">
        <v>1087</v>
      </c>
      <c r="B655" s="155" t="s">
        <v>1036</v>
      </c>
      <c r="C655" s="155" t="s">
        <v>395</v>
      </c>
      <c r="D655" s="155">
        <v>4</v>
      </c>
      <c r="E655" s="155">
        <f>E654+F649</f>
        <v>113</v>
      </c>
      <c r="G655">
        <f>武器!H67</f>
        <v>40</v>
      </c>
      <c r="H655">
        <f>武器!I67</f>
        <v>4</v>
      </c>
      <c r="I655">
        <f>武器!J67</f>
        <v>0</v>
      </c>
      <c r="J655">
        <f>武器!K67</f>
        <v>0</v>
      </c>
      <c r="K655">
        <f>武器!M67</f>
        <v>300</v>
      </c>
    </row>
    <row r="656" ht="16.5" spans="1:11">
      <c r="A656" s="155" t="s">
        <v>1088</v>
      </c>
      <c r="B656" s="155" t="s">
        <v>1036</v>
      </c>
      <c r="C656" s="155" t="s">
        <v>395</v>
      </c>
      <c r="D656" s="155">
        <v>4</v>
      </c>
      <c r="E656" s="155">
        <f>E655+F649</f>
        <v>114</v>
      </c>
      <c r="G656">
        <f>武器!H67</f>
        <v>40</v>
      </c>
      <c r="H656">
        <f>武器!I67</f>
        <v>4</v>
      </c>
      <c r="I656">
        <f>武器!J67</f>
        <v>0</v>
      </c>
      <c r="J656">
        <f>武器!K67</f>
        <v>0</v>
      </c>
      <c r="K656">
        <f>武器!M67</f>
        <v>300</v>
      </c>
    </row>
    <row r="657" ht="16.5" spans="1:11">
      <c r="A657" s="155" t="s">
        <v>1089</v>
      </c>
      <c r="B657" s="155" t="s">
        <v>1036</v>
      </c>
      <c r="C657" s="155" t="s">
        <v>395</v>
      </c>
      <c r="D657" s="155">
        <v>4</v>
      </c>
      <c r="E657" s="155">
        <f>E656+F649</f>
        <v>115</v>
      </c>
      <c r="G657">
        <f>武器!H67</f>
        <v>40</v>
      </c>
      <c r="H657">
        <f>武器!I67</f>
        <v>4</v>
      </c>
      <c r="I657">
        <f>武器!J67</f>
        <v>0</v>
      </c>
      <c r="J657">
        <f>武器!K67</f>
        <v>0</v>
      </c>
      <c r="K657">
        <f>武器!M67</f>
        <v>300</v>
      </c>
    </row>
    <row r="658" ht="16.5" spans="1:11">
      <c r="A658" s="155" t="s">
        <v>1090</v>
      </c>
      <c r="B658" s="155" t="s">
        <v>1036</v>
      </c>
      <c r="C658" s="155" t="s">
        <v>395</v>
      </c>
      <c r="D658" s="155">
        <v>4</v>
      </c>
      <c r="E658" s="155">
        <f>E657+F649</f>
        <v>116</v>
      </c>
      <c r="G658">
        <f>武器!H67</f>
        <v>40</v>
      </c>
      <c r="H658">
        <f>武器!I67</f>
        <v>4</v>
      </c>
      <c r="I658">
        <f>武器!J67</f>
        <v>0</v>
      </c>
      <c r="J658">
        <f>武器!K67</f>
        <v>0</v>
      </c>
      <c r="K658">
        <f>武器!M67</f>
        <v>300</v>
      </c>
    </row>
    <row r="659" ht="16.5" spans="1:11">
      <c r="A659" s="155" t="s">
        <v>1091</v>
      </c>
      <c r="B659" s="155" t="s">
        <v>1036</v>
      </c>
      <c r="C659" s="155" t="s">
        <v>395</v>
      </c>
      <c r="D659" s="155">
        <v>4</v>
      </c>
      <c r="E659" s="155">
        <f>E658+F649</f>
        <v>117</v>
      </c>
      <c r="G659">
        <f>武器!H67</f>
        <v>40</v>
      </c>
      <c r="H659">
        <f>武器!I67</f>
        <v>4</v>
      </c>
      <c r="I659">
        <f>武器!J67</f>
        <v>0</v>
      </c>
      <c r="J659">
        <f>武器!K67</f>
        <v>0</v>
      </c>
      <c r="K659">
        <f>武器!M67</f>
        <v>300</v>
      </c>
    </row>
    <row r="660" ht="16.5" spans="1:11">
      <c r="A660" s="155" t="s">
        <v>1092</v>
      </c>
      <c r="B660" s="155" t="s">
        <v>1036</v>
      </c>
      <c r="C660" s="155" t="s">
        <v>395</v>
      </c>
      <c r="D660" s="155">
        <v>4</v>
      </c>
      <c r="E660" s="155">
        <f>E659+F649</f>
        <v>118</v>
      </c>
      <c r="G660">
        <f>武器!H67</f>
        <v>40</v>
      </c>
      <c r="H660">
        <f>武器!I67</f>
        <v>4</v>
      </c>
      <c r="I660">
        <f>武器!J67</f>
        <v>0</v>
      </c>
      <c r="J660">
        <f>武器!K67</f>
        <v>0</v>
      </c>
      <c r="K660">
        <f>武器!M67</f>
        <v>300</v>
      </c>
    </row>
    <row r="661" ht="16.5" spans="1:11">
      <c r="A661" s="155" t="s">
        <v>1093</v>
      </c>
      <c r="B661" s="155" t="s">
        <v>1036</v>
      </c>
      <c r="C661" s="155" t="s">
        <v>395</v>
      </c>
      <c r="D661" s="155">
        <v>4</v>
      </c>
      <c r="E661" s="155">
        <f>E660+F649</f>
        <v>119</v>
      </c>
      <c r="G661">
        <f>武器!H67</f>
        <v>40</v>
      </c>
      <c r="H661">
        <f>武器!I67</f>
        <v>4</v>
      </c>
      <c r="I661">
        <f>武器!J67</f>
        <v>0</v>
      </c>
      <c r="J661">
        <f>武器!K67</f>
        <v>0</v>
      </c>
      <c r="K661">
        <f>武器!M67</f>
        <v>300</v>
      </c>
    </row>
    <row r="662" ht="16.5" spans="1:11">
      <c r="A662" s="155" t="s">
        <v>1094</v>
      </c>
      <c r="B662" s="155" t="s">
        <v>1036</v>
      </c>
      <c r="C662" s="155" t="s">
        <v>395</v>
      </c>
      <c r="D662" s="155">
        <v>4</v>
      </c>
      <c r="E662" s="155">
        <f>E661+F649</f>
        <v>120</v>
      </c>
      <c r="G662">
        <f>武器!H67</f>
        <v>40</v>
      </c>
      <c r="H662">
        <f>武器!I67</f>
        <v>4</v>
      </c>
      <c r="I662">
        <f>武器!J67</f>
        <v>0</v>
      </c>
      <c r="J662">
        <f>武器!K67</f>
        <v>0</v>
      </c>
      <c r="K662">
        <f>武器!M67</f>
        <v>300</v>
      </c>
    </row>
    <row r="663" ht="16.5" spans="1:11">
      <c r="A663" s="155" t="s">
        <v>1095</v>
      </c>
      <c r="B663" s="155" t="s">
        <v>1036</v>
      </c>
      <c r="C663" s="155" t="s">
        <v>395</v>
      </c>
      <c r="D663" s="155">
        <v>4</v>
      </c>
      <c r="E663" s="155">
        <f>E662+F649</f>
        <v>121</v>
      </c>
      <c r="G663">
        <f>武器!H67</f>
        <v>40</v>
      </c>
      <c r="H663">
        <f>武器!I67</f>
        <v>4</v>
      </c>
      <c r="I663">
        <f>武器!J67</f>
        <v>0</v>
      </c>
      <c r="J663">
        <f>武器!K67</f>
        <v>0</v>
      </c>
      <c r="K663">
        <f>武器!M67</f>
        <v>300</v>
      </c>
    </row>
    <row r="664" ht="16.5" spans="1:11">
      <c r="A664" s="155" t="s">
        <v>1096</v>
      </c>
      <c r="B664" s="155" t="s">
        <v>1036</v>
      </c>
      <c r="C664" s="155" t="s">
        <v>395</v>
      </c>
      <c r="D664" s="155">
        <v>5</v>
      </c>
      <c r="E664" s="156">
        <f>武器!L68</f>
        <v>129</v>
      </c>
      <c r="F664">
        <f>F649</f>
        <v>1</v>
      </c>
      <c r="G664">
        <f>武器!H68</f>
        <v>45</v>
      </c>
      <c r="H664">
        <f>武器!I68</f>
        <v>4</v>
      </c>
      <c r="I664">
        <f>武器!J68</f>
        <v>0</v>
      </c>
      <c r="J664">
        <f>武器!K68</f>
        <v>0</v>
      </c>
      <c r="K664">
        <f>武器!M68</f>
        <v>300</v>
      </c>
    </row>
    <row r="665" ht="16.5" spans="1:11">
      <c r="A665" s="155" t="s">
        <v>1097</v>
      </c>
      <c r="B665" s="155" t="s">
        <v>1036</v>
      </c>
      <c r="C665" s="155" t="s">
        <v>395</v>
      </c>
      <c r="D665" s="155">
        <v>5</v>
      </c>
      <c r="E665" s="155">
        <f>E664+F664</f>
        <v>130</v>
      </c>
      <c r="G665">
        <f>武器!H68</f>
        <v>45</v>
      </c>
      <c r="H665">
        <f>武器!I68</f>
        <v>4</v>
      </c>
      <c r="I665">
        <f>武器!J68</f>
        <v>0</v>
      </c>
      <c r="J665">
        <f>武器!K68</f>
        <v>0</v>
      </c>
      <c r="K665">
        <f>武器!M68</f>
        <v>300</v>
      </c>
    </row>
    <row r="666" ht="16.5" spans="1:11">
      <c r="A666" s="155" t="s">
        <v>1098</v>
      </c>
      <c r="B666" s="155" t="s">
        <v>1036</v>
      </c>
      <c r="C666" s="155" t="s">
        <v>395</v>
      </c>
      <c r="D666" s="155">
        <v>5</v>
      </c>
      <c r="E666" s="155">
        <f>E665+F664</f>
        <v>131</v>
      </c>
      <c r="G666">
        <f>武器!H68</f>
        <v>45</v>
      </c>
      <c r="H666">
        <f>武器!I68</f>
        <v>4</v>
      </c>
      <c r="I666">
        <f>武器!J68</f>
        <v>0</v>
      </c>
      <c r="J666">
        <f>武器!K68</f>
        <v>0</v>
      </c>
      <c r="K666">
        <f>武器!M68</f>
        <v>300</v>
      </c>
    </row>
    <row r="667" ht="16.5" spans="1:11">
      <c r="A667" s="155" t="s">
        <v>1099</v>
      </c>
      <c r="B667" s="155" t="s">
        <v>1036</v>
      </c>
      <c r="C667" s="155" t="s">
        <v>395</v>
      </c>
      <c r="D667" s="155">
        <v>5</v>
      </c>
      <c r="E667" s="155">
        <f>E666+F664</f>
        <v>132</v>
      </c>
      <c r="G667">
        <f>武器!H68</f>
        <v>45</v>
      </c>
      <c r="H667">
        <f>武器!I68</f>
        <v>4</v>
      </c>
      <c r="I667">
        <f>武器!J68</f>
        <v>0</v>
      </c>
      <c r="J667">
        <f>武器!K68</f>
        <v>0</v>
      </c>
      <c r="K667">
        <f>武器!M68</f>
        <v>300</v>
      </c>
    </row>
    <row r="668" ht="16.5" spans="1:11">
      <c r="A668" s="155" t="s">
        <v>1100</v>
      </c>
      <c r="B668" s="155" t="s">
        <v>1036</v>
      </c>
      <c r="C668" s="155" t="s">
        <v>395</v>
      </c>
      <c r="D668" s="155">
        <v>5</v>
      </c>
      <c r="E668" s="155">
        <f>E667+F664</f>
        <v>133</v>
      </c>
      <c r="G668">
        <f>武器!H68</f>
        <v>45</v>
      </c>
      <c r="H668">
        <f>武器!I68</f>
        <v>4</v>
      </c>
      <c r="I668">
        <f>武器!J68</f>
        <v>0</v>
      </c>
      <c r="J668">
        <f>武器!K68</f>
        <v>0</v>
      </c>
      <c r="K668">
        <f>武器!M68</f>
        <v>300</v>
      </c>
    </row>
    <row r="669" ht="16.5" spans="1:11">
      <c r="A669" s="155" t="s">
        <v>1101</v>
      </c>
      <c r="B669" s="155" t="s">
        <v>1036</v>
      </c>
      <c r="C669" s="155" t="s">
        <v>395</v>
      </c>
      <c r="D669" s="155">
        <v>5</v>
      </c>
      <c r="E669" s="155">
        <f>E668+F664</f>
        <v>134</v>
      </c>
      <c r="G669">
        <f>武器!H68</f>
        <v>45</v>
      </c>
      <c r="H669">
        <f>武器!I68</f>
        <v>4</v>
      </c>
      <c r="I669">
        <f>武器!J68</f>
        <v>0</v>
      </c>
      <c r="J669">
        <f>武器!K68</f>
        <v>0</v>
      </c>
      <c r="K669">
        <f>武器!M68</f>
        <v>300</v>
      </c>
    </row>
    <row r="670" ht="16.5" spans="1:11">
      <c r="A670" s="155" t="s">
        <v>1102</v>
      </c>
      <c r="B670" s="155" t="s">
        <v>1036</v>
      </c>
      <c r="C670" s="155" t="s">
        <v>395</v>
      </c>
      <c r="D670" s="155">
        <v>5</v>
      </c>
      <c r="E670" s="155">
        <f>E669+F664</f>
        <v>135</v>
      </c>
      <c r="G670">
        <f>武器!H68</f>
        <v>45</v>
      </c>
      <c r="H670">
        <f>武器!I68</f>
        <v>4</v>
      </c>
      <c r="I670">
        <f>武器!J68</f>
        <v>0</v>
      </c>
      <c r="J670">
        <f>武器!K68</f>
        <v>0</v>
      </c>
      <c r="K670">
        <f>武器!M68</f>
        <v>300</v>
      </c>
    </row>
    <row r="671" ht="16.5" spans="1:11">
      <c r="A671" s="155" t="s">
        <v>1103</v>
      </c>
      <c r="B671" s="155" t="s">
        <v>1036</v>
      </c>
      <c r="C671" s="155" t="s">
        <v>395</v>
      </c>
      <c r="D671" s="155">
        <v>5</v>
      </c>
      <c r="E671" s="155">
        <f>E670+F664</f>
        <v>136</v>
      </c>
      <c r="G671">
        <f>武器!H68</f>
        <v>45</v>
      </c>
      <c r="H671">
        <f>武器!I68</f>
        <v>4</v>
      </c>
      <c r="I671">
        <f>武器!J68</f>
        <v>0</v>
      </c>
      <c r="J671">
        <f>武器!K68</f>
        <v>0</v>
      </c>
      <c r="K671">
        <f>武器!M68</f>
        <v>300</v>
      </c>
    </row>
    <row r="672" ht="16.5" spans="1:11">
      <c r="A672" s="155" t="s">
        <v>1104</v>
      </c>
      <c r="B672" s="155" t="s">
        <v>1036</v>
      </c>
      <c r="C672" s="155" t="s">
        <v>395</v>
      </c>
      <c r="D672" s="155">
        <v>5</v>
      </c>
      <c r="E672" s="155">
        <f>E671+F664</f>
        <v>137</v>
      </c>
      <c r="G672">
        <f>武器!H68</f>
        <v>45</v>
      </c>
      <c r="H672">
        <f>武器!I68</f>
        <v>4</v>
      </c>
      <c r="I672">
        <f>武器!J68</f>
        <v>0</v>
      </c>
      <c r="J672">
        <f>武器!K68</f>
        <v>0</v>
      </c>
      <c r="K672">
        <f>武器!M68</f>
        <v>300</v>
      </c>
    </row>
    <row r="673" ht="16.5" spans="1:11">
      <c r="A673" s="155" t="s">
        <v>1105</v>
      </c>
      <c r="B673" s="155" t="s">
        <v>1036</v>
      </c>
      <c r="C673" s="155" t="s">
        <v>395</v>
      </c>
      <c r="D673" s="155">
        <v>5</v>
      </c>
      <c r="E673" s="155">
        <f>E672+F664</f>
        <v>138</v>
      </c>
      <c r="G673">
        <f>武器!H68</f>
        <v>45</v>
      </c>
      <c r="H673">
        <f>武器!I68</f>
        <v>4</v>
      </c>
      <c r="I673">
        <f>武器!J68</f>
        <v>0</v>
      </c>
      <c r="J673">
        <f>武器!K68</f>
        <v>0</v>
      </c>
      <c r="K673">
        <f>武器!M68</f>
        <v>300</v>
      </c>
    </row>
    <row r="674" ht="16.5" spans="1:11">
      <c r="A674" s="155" t="s">
        <v>1106</v>
      </c>
      <c r="B674" s="155" t="s">
        <v>1036</v>
      </c>
      <c r="C674" s="155" t="s">
        <v>395</v>
      </c>
      <c r="D674" s="155">
        <v>5</v>
      </c>
      <c r="E674" s="155">
        <f>E673+F664</f>
        <v>139</v>
      </c>
      <c r="G674">
        <f>武器!H68</f>
        <v>45</v>
      </c>
      <c r="H674">
        <f>武器!I68</f>
        <v>4</v>
      </c>
      <c r="I674">
        <f>武器!J68</f>
        <v>0</v>
      </c>
      <c r="J674">
        <f>武器!K68</f>
        <v>0</v>
      </c>
      <c r="K674">
        <f>武器!M68</f>
        <v>300</v>
      </c>
    </row>
    <row r="675" ht="16.5" spans="1:11">
      <c r="A675" s="155" t="s">
        <v>1107</v>
      </c>
      <c r="B675" s="155" t="s">
        <v>1036</v>
      </c>
      <c r="C675" s="155" t="s">
        <v>395</v>
      </c>
      <c r="D675" s="155">
        <v>5</v>
      </c>
      <c r="E675" s="155">
        <f>E674+F664</f>
        <v>140</v>
      </c>
      <c r="G675">
        <f>武器!H68</f>
        <v>45</v>
      </c>
      <c r="H675">
        <f>武器!I68</f>
        <v>4</v>
      </c>
      <c r="I675">
        <f>武器!J68</f>
        <v>0</v>
      </c>
      <c r="J675">
        <f>武器!K68</f>
        <v>0</v>
      </c>
      <c r="K675">
        <f>武器!M68</f>
        <v>300</v>
      </c>
    </row>
    <row r="676" ht="16.5" spans="1:11">
      <c r="A676" s="155" t="s">
        <v>1108</v>
      </c>
      <c r="B676" s="155" t="s">
        <v>1036</v>
      </c>
      <c r="C676" s="155" t="s">
        <v>395</v>
      </c>
      <c r="D676" s="155">
        <v>5</v>
      </c>
      <c r="E676" s="155">
        <f>E675+F664</f>
        <v>141</v>
      </c>
      <c r="G676">
        <f>武器!H68</f>
        <v>45</v>
      </c>
      <c r="H676">
        <f>武器!I68</f>
        <v>4</v>
      </c>
      <c r="I676">
        <f>武器!J68</f>
        <v>0</v>
      </c>
      <c r="J676">
        <f>武器!K68</f>
        <v>0</v>
      </c>
      <c r="K676">
        <f>武器!M68</f>
        <v>300</v>
      </c>
    </row>
    <row r="677" ht="16.5" spans="1:11">
      <c r="A677" s="155" t="s">
        <v>1109</v>
      </c>
      <c r="B677" s="155" t="s">
        <v>1036</v>
      </c>
      <c r="C677" s="155" t="s">
        <v>395</v>
      </c>
      <c r="D677" s="155">
        <v>5</v>
      </c>
      <c r="E677" s="155">
        <f>E676+F664</f>
        <v>142</v>
      </c>
      <c r="G677">
        <f>武器!H68</f>
        <v>45</v>
      </c>
      <c r="H677">
        <f>武器!I68</f>
        <v>4</v>
      </c>
      <c r="I677">
        <f>武器!J68</f>
        <v>0</v>
      </c>
      <c r="J677">
        <f>武器!K68</f>
        <v>0</v>
      </c>
      <c r="K677">
        <f>武器!M68</f>
        <v>300</v>
      </c>
    </row>
    <row r="678" ht="16.5" spans="1:11">
      <c r="A678" s="155" t="s">
        <v>1110</v>
      </c>
      <c r="B678" s="155" t="s">
        <v>1036</v>
      </c>
      <c r="C678" s="155" t="s">
        <v>395</v>
      </c>
      <c r="D678" s="155">
        <v>5</v>
      </c>
      <c r="E678" s="155">
        <f>E677+F664</f>
        <v>143</v>
      </c>
      <c r="G678">
        <f>武器!H68</f>
        <v>45</v>
      </c>
      <c r="H678">
        <f>武器!I68</f>
        <v>4</v>
      </c>
      <c r="I678">
        <f>武器!J68</f>
        <v>0</v>
      </c>
      <c r="J678">
        <f>武器!K68</f>
        <v>0</v>
      </c>
      <c r="K678">
        <f>武器!M68</f>
        <v>300</v>
      </c>
    </row>
    <row r="679" ht="16.5" spans="1:11">
      <c r="A679" s="123" t="s">
        <v>1111</v>
      </c>
      <c r="B679" s="123" t="s">
        <v>1112</v>
      </c>
      <c r="C679" s="123" t="s">
        <v>360</v>
      </c>
      <c r="D679" s="123">
        <v>1</v>
      </c>
      <c r="E679" s="157">
        <f>武器!L34</f>
        <v>115</v>
      </c>
      <c r="F679">
        <f>INT((E694-E679)/15)</f>
        <v>5</v>
      </c>
      <c r="G679">
        <f>武器!H34</f>
        <v>20</v>
      </c>
      <c r="H679">
        <f>武器!I34</f>
        <v>6</v>
      </c>
      <c r="I679">
        <f>武器!J34</f>
        <v>0</v>
      </c>
      <c r="J679">
        <f>武器!K34</f>
        <v>0</v>
      </c>
      <c r="K679">
        <f>武器!M34</f>
        <v>1000</v>
      </c>
    </row>
    <row r="680" ht="16.5" spans="1:11">
      <c r="A680" s="123" t="s">
        <v>1113</v>
      </c>
      <c r="B680" s="123" t="s">
        <v>1112</v>
      </c>
      <c r="C680" s="123" t="s">
        <v>360</v>
      </c>
      <c r="D680" s="123">
        <v>1</v>
      </c>
      <c r="E680" s="155">
        <f>E679+F679</f>
        <v>120</v>
      </c>
      <c r="G680">
        <f>武器!H34</f>
        <v>20</v>
      </c>
      <c r="H680">
        <f>武器!I34</f>
        <v>6</v>
      </c>
      <c r="I680">
        <f>武器!J34</f>
        <v>0</v>
      </c>
      <c r="J680">
        <f>武器!K34</f>
        <v>0</v>
      </c>
      <c r="K680">
        <f>武器!M34</f>
        <v>1000</v>
      </c>
    </row>
    <row r="681" ht="16.5" spans="1:11">
      <c r="A681" s="123" t="s">
        <v>1114</v>
      </c>
      <c r="B681" s="123" t="s">
        <v>1112</v>
      </c>
      <c r="C681" s="123" t="s">
        <v>360</v>
      </c>
      <c r="D681" s="123">
        <v>1</v>
      </c>
      <c r="E681" s="155">
        <f>E680+F679</f>
        <v>125</v>
      </c>
      <c r="G681">
        <f>武器!H34</f>
        <v>20</v>
      </c>
      <c r="H681">
        <f>武器!I34</f>
        <v>6</v>
      </c>
      <c r="I681">
        <f>武器!J34</f>
        <v>0</v>
      </c>
      <c r="J681">
        <f>武器!K34</f>
        <v>0</v>
      </c>
      <c r="K681">
        <f>武器!M34</f>
        <v>1000</v>
      </c>
    </row>
    <row r="682" ht="16.5" spans="1:11">
      <c r="A682" s="123" t="s">
        <v>1115</v>
      </c>
      <c r="B682" s="123" t="s">
        <v>1112</v>
      </c>
      <c r="C682" s="123" t="s">
        <v>360</v>
      </c>
      <c r="D682" s="123">
        <v>1</v>
      </c>
      <c r="E682" s="155">
        <f>E681+F679</f>
        <v>130</v>
      </c>
      <c r="G682">
        <f>武器!H34</f>
        <v>20</v>
      </c>
      <c r="H682">
        <f>武器!I34</f>
        <v>6</v>
      </c>
      <c r="I682">
        <f>武器!J34</f>
        <v>0</v>
      </c>
      <c r="J682">
        <f>武器!K34</f>
        <v>0</v>
      </c>
      <c r="K682">
        <f>武器!M34</f>
        <v>1000</v>
      </c>
    </row>
    <row r="683" ht="16.5" spans="1:11">
      <c r="A683" s="123" t="s">
        <v>1116</v>
      </c>
      <c r="B683" s="123" t="s">
        <v>1112</v>
      </c>
      <c r="C683" s="123" t="s">
        <v>360</v>
      </c>
      <c r="D683" s="123">
        <v>1</v>
      </c>
      <c r="E683" s="155">
        <f>E682+F679</f>
        <v>135</v>
      </c>
      <c r="G683">
        <f>武器!H34</f>
        <v>20</v>
      </c>
      <c r="H683">
        <f>武器!I34</f>
        <v>6</v>
      </c>
      <c r="I683">
        <f>武器!J34</f>
        <v>0</v>
      </c>
      <c r="J683">
        <f>武器!K34</f>
        <v>0</v>
      </c>
      <c r="K683">
        <f>武器!M34</f>
        <v>1000</v>
      </c>
    </row>
    <row r="684" ht="16.5" spans="1:11">
      <c r="A684" s="123" t="s">
        <v>1117</v>
      </c>
      <c r="B684" s="123" t="s">
        <v>1112</v>
      </c>
      <c r="C684" s="123" t="s">
        <v>360</v>
      </c>
      <c r="D684" s="123">
        <v>1</v>
      </c>
      <c r="E684" s="155">
        <f>E683+F679</f>
        <v>140</v>
      </c>
      <c r="G684">
        <f>武器!H34</f>
        <v>20</v>
      </c>
      <c r="H684">
        <f>武器!I34</f>
        <v>6</v>
      </c>
      <c r="I684">
        <f>武器!J34</f>
        <v>0</v>
      </c>
      <c r="J684">
        <f>武器!K34</f>
        <v>0</v>
      </c>
      <c r="K684">
        <f>武器!M34</f>
        <v>1000</v>
      </c>
    </row>
    <row r="685" ht="16.5" spans="1:11">
      <c r="A685" s="123" t="s">
        <v>1118</v>
      </c>
      <c r="B685" s="123" t="s">
        <v>1112</v>
      </c>
      <c r="C685" s="123" t="s">
        <v>360</v>
      </c>
      <c r="D685" s="123">
        <v>1</v>
      </c>
      <c r="E685" s="155">
        <f>E684+F679</f>
        <v>145</v>
      </c>
      <c r="G685">
        <f>武器!H34</f>
        <v>20</v>
      </c>
      <c r="H685">
        <f>武器!I34</f>
        <v>6</v>
      </c>
      <c r="I685">
        <f>武器!J34</f>
        <v>0</v>
      </c>
      <c r="J685">
        <f>武器!K34</f>
        <v>0</v>
      </c>
      <c r="K685">
        <f>武器!M34</f>
        <v>1000</v>
      </c>
    </row>
    <row r="686" ht="16.5" spans="1:11">
      <c r="A686" s="123" t="s">
        <v>1119</v>
      </c>
      <c r="B686" s="123" t="s">
        <v>1112</v>
      </c>
      <c r="C686" s="123" t="s">
        <v>360</v>
      </c>
      <c r="D686" s="123">
        <v>1</v>
      </c>
      <c r="E686" s="155">
        <f>E685+F679</f>
        <v>150</v>
      </c>
      <c r="G686">
        <f>武器!H34</f>
        <v>20</v>
      </c>
      <c r="H686">
        <f>武器!I34</f>
        <v>6</v>
      </c>
      <c r="I686">
        <f>武器!J34</f>
        <v>0</v>
      </c>
      <c r="J686">
        <f>武器!K34</f>
        <v>0</v>
      </c>
      <c r="K686">
        <f>武器!M34</f>
        <v>1000</v>
      </c>
    </row>
    <row r="687" ht="16.5" spans="1:11">
      <c r="A687" s="123" t="s">
        <v>1120</v>
      </c>
      <c r="B687" s="123" t="s">
        <v>1112</v>
      </c>
      <c r="C687" s="123" t="s">
        <v>360</v>
      </c>
      <c r="D687" s="123">
        <v>1</v>
      </c>
      <c r="E687" s="155">
        <f>E686+F679</f>
        <v>155</v>
      </c>
      <c r="G687">
        <f>武器!H34</f>
        <v>20</v>
      </c>
      <c r="H687">
        <f>武器!I34</f>
        <v>6</v>
      </c>
      <c r="I687">
        <f>武器!J34</f>
        <v>0</v>
      </c>
      <c r="J687">
        <f>武器!K34</f>
        <v>0</v>
      </c>
      <c r="K687">
        <f>武器!M34</f>
        <v>1000</v>
      </c>
    </row>
    <row r="688" ht="16.5" spans="1:11">
      <c r="A688" s="123" t="s">
        <v>1121</v>
      </c>
      <c r="B688" s="123" t="s">
        <v>1112</v>
      </c>
      <c r="C688" s="123" t="s">
        <v>360</v>
      </c>
      <c r="D688" s="123">
        <v>1</v>
      </c>
      <c r="E688" s="155">
        <f>E687+F679</f>
        <v>160</v>
      </c>
      <c r="G688">
        <f>武器!H34</f>
        <v>20</v>
      </c>
      <c r="H688">
        <f>武器!I34</f>
        <v>6</v>
      </c>
      <c r="I688">
        <f>武器!J34</f>
        <v>0</v>
      </c>
      <c r="J688">
        <f>武器!K34</f>
        <v>0</v>
      </c>
      <c r="K688">
        <f>武器!M34</f>
        <v>1000</v>
      </c>
    </row>
    <row r="689" ht="16.5" spans="1:11">
      <c r="A689" s="123" t="s">
        <v>1122</v>
      </c>
      <c r="B689" s="123" t="s">
        <v>1112</v>
      </c>
      <c r="C689" s="123" t="s">
        <v>360</v>
      </c>
      <c r="D689" s="123">
        <v>1</v>
      </c>
      <c r="E689" s="155">
        <f>E688+F679</f>
        <v>165</v>
      </c>
      <c r="G689">
        <f>武器!H34</f>
        <v>20</v>
      </c>
      <c r="H689">
        <f>武器!I34</f>
        <v>6</v>
      </c>
      <c r="I689">
        <f>武器!J34</f>
        <v>0</v>
      </c>
      <c r="J689">
        <f>武器!K34</f>
        <v>0</v>
      </c>
      <c r="K689">
        <f>武器!M34</f>
        <v>1000</v>
      </c>
    </row>
    <row r="690" ht="16.5" spans="1:11">
      <c r="A690" s="123" t="s">
        <v>1123</v>
      </c>
      <c r="B690" s="123" t="s">
        <v>1112</v>
      </c>
      <c r="C690" s="123" t="s">
        <v>360</v>
      </c>
      <c r="D690" s="123">
        <v>1</v>
      </c>
      <c r="E690" s="155">
        <f>E689+F679</f>
        <v>170</v>
      </c>
      <c r="G690">
        <f>武器!H34</f>
        <v>20</v>
      </c>
      <c r="H690">
        <f>武器!I34</f>
        <v>6</v>
      </c>
      <c r="I690">
        <f>武器!J34</f>
        <v>0</v>
      </c>
      <c r="J690">
        <f>武器!K34</f>
        <v>0</v>
      </c>
      <c r="K690">
        <f>武器!M34</f>
        <v>1000</v>
      </c>
    </row>
    <row r="691" ht="16.5" spans="1:11">
      <c r="A691" s="123" t="s">
        <v>1124</v>
      </c>
      <c r="B691" s="123" t="s">
        <v>1112</v>
      </c>
      <c r="C691" s="123" t="s">
        <v>360</v>
      </c>
      <c r="D691" s="123">
        <v>1</v>
      </c>
      <c r="E691" s="155">
        <f>E690+F679</f>
        <v>175</v>
      </c>
      <c r="G691">
        <f>武器!H34</f>
        <v>20</v>
      </c>
      <c r="H691">
        <f>武器!I34</f>
        <v>6</v>
      </c>
      <c r="I691">
        <f>武器!J34</f>
        <v>0</v>
      </c>
      <c r="J691">
        <f>武器!K34</f>
        <v>0</v>
      </c>
      <c r="K691">
        <f>武器!M34</f>
        <v>1000</v>
      </c>
    </row>
    <row r="692" ht="16.5" spans="1:11">
      <c r="A692" s="123" t="s">
        <v>1125</v>
      </c>
      <c r="B692" s="123" t="s">
        <v>1112</v>
      </c>
      <c r="C692" s="123" t="s">
        <v>360</v>
      </c>
      <c r="D692" s="123">
        <v>1</v>
      </c>
      <c r="E692" s="155">
        <f>E691+F679</f>
        <v>180</v>
      </c>
      <c r="G692">
        <f>武器!H34</f>
        <v>20</v>
      </c>
      <c r="H692">
        <f>武器!I34</f>
        <v>6</v>
      </c>
      <c r="I692">
        <f>武器!J34</f>
        <v>0</v>
      </c>
      <c r="J692">
        <f>武器!K34</f>
        <v>0</v>
      </c>
      <c r="K692">
        <f>武器!M34</f>
        <v>1000</v>
      </c>
    </row>
    <row r="693" ht="16.5" spans="1:11">
      <c r="A693" s="123" t="s">
        <v>1126</v>
      </c>
      <c r="B693" s="123" t="s">
        <v>1112</v>
      </c>
      <c r="C693" s="123" t="s">
        <v>360</v>
      </c>
      <c r="D693" s="123">
        <v>1</v>
      </c>
      <c r="E693" s="155">
        <f>E692+F679</f>
        <v>185</v>
      </c>
      <c r="G693">
        <f>武器!H34</f>
        <v>20</v>
      </c>
      <c r="H693">
        <f>武器!I34</f>
        <v>6</v>
      </c>
      <c r="I693">
        <f>武器!J34</f>
        <v>0</v>
      </c>
      <c r="J693">
        <f>武器!K34</f>
        <v>0</v>
      </c>
      <c r="K693">
        <f>武器!M34</f>
        <v>1000</v>
      </c>
    </row>
    <row r="694" ht="16.5" spans="1:11">
      <c r="A694" s="123" t="s">
        <v>1127</v>
      </c>
      <c r="B694" s="123" t="s">
        <v>1112</v>
      </c>
      <c r="C694" s="123" t="s">
        <v>360</v>
      </c>
      <c r="D694" s="123">
        <v>2</v>
      </c>
      <c r="E694" s="157">
        <f>武器!L35</f>
        <v>190</v>
      </c>
      <c r="F694">
        <f>INT((E709-E694)/15)</f>
        <v>5</v>
      </c>
      <c r="G694">
        <f>武器!H35</f>
        <v>20</v>
      </c>
      <c r="H694">
        <f>武器!I35</f>
        <v>6</v>
      </c>
      <c r="I694">
        <f>武器!J35</f>
        <v>0</v>
      </c>
      <c r="J694">
        <f>武器!K35</f>
        <v>0</v>
      </c>
      <c r="K694">
        <f>武器!M35</f>
        <v>1000</v>
      </c>
    </row>
    <row r="695" ht="16.5" spans="1:11">
      <c r="A695" s="123" t="s">
        <v>1128</v>
      </c>
      <c r="B695" s="123" t="s">
        <v>1112</v>
      </c>
      <c r="C695" s="123" t="s">
        <v>360</v>
      </c>
      <c r="D695" s="123">
        <v>2</v>
      </c>
      <c r="E695" s="155">
        <f>E694+F694</f>
        <v>195</v>
      </c>
      <c r="G695">
        <f>武器!H35</f>
        <v>20</v>
      </c>
      <c r="H695">
        <f>武器!I35</f>
        <v>6</v>
      </c>
      <c r="I695">
        <f>武器!J35</f>
        <v>0</v>
      </c>
      <c r="J695">
        <f>武器!K35</f>
        <v>0</v>
      </c>
      <c r="K695">
        <f>武器!M35</f>
        <v>1000</v>
      </c>
    </row>
    <row r="696" ht="16.5" spans="1:11">
      <c r="A696" s="123" t="s">
        <v>1129</v>
      </c>
      <c r="B696" s="123" t="s">
        <v>1112</v>
      </c>
      <c r="C696" s="123" t="s">
        <v>360</v>
      </c>
      <c r="D696" s="123">
        <v>2</v>
      </c>
      <c r="E696" s="155">
        <f>E695+F694</f>
        <v>200</v>
      </c>
      <c r="G696">
        <f>武器!H35</f>
        <v>20</v>
      </c>
      <c r="H696">
        <f>武器!I35</f>
        <v>6</v>
      </c>
      <c r="I696">
        <f>武器!J35</f>
        <v>0</v>
      </c>
      <c r="J696">
        <f>武器!K35</f>
        <v>0</v>
      </c>
      <c r="K696">
        <f>武器!M35</f>
        <v>1000</v>
      </c>
    </row>
    <row r="697" ht="16.5" spans="1:11">
      <c r="A697" s="123" t="s">
        <v>1130</v>
      </c>
      <c r="B697" s="123" t="s">
        <v>1112</v>
      </c>
      <c r="C697" s="123" t="s">
        <v>360</v>
      </c>
      <c r="D697" s="123">
        <v>2</v>
      </c>
      <c r="E697" s="155">
        <f>E696+F694</f>
        <v>205</v>
      </c>
      <c r="G697">
        <f>武器!H35</f>
        <v>20</v>
      </c>
      <c r="H697">
        <f>武器!I35</f>
        <v>6</v>
      </c>
      <c r="I697">
        <f>武器!J35</f>
        <v>0</v>
      </c>
      <c r="J697">
        <f>武器!K35</f>
        <v>0</v>
      </c>
      <c r="K697">
        <f>武器!M35</f>
        <v>1000</v>
      </c>
    </row>
    <row r="698" ht="16.5" spans="1:11">
      <c r="A698" s="123" t="s">
        <v>1131</v>
      </c>
      <c r="B698" s="123" t="s">
        <v>1112</v>
      </c>
      <c r="C698" s="123" t="s">
        <v>360</v>
      </c>
      <c r="D698" s="123">
        <v>2</v>
      </c>
      <c r="E698" s="155">
        <f>E697+F694</f>
        <v>210</v>
      </c>
      <c r="G698">
        <f>武器!H35</f>
        <v>20</v>
      </c>
      <c r="H698">
        <f>武器!I35</f>
        <v>6</v>
      </c>
      <c r="I698">
        <f>武器!J35</f>
        <v>0</v>
      </c>
      <c r="J698">
        <f>武器!K35</f>
        <v>0</v>
      </c>
      <c r="K698">
        <f>武器!M35</f>
        <v>1000</v>
      </c>
    </row>
    <row r="699" ht="16.5" spans="1:11">
      <c r="A699" s="123" t="s">
        <v>1132</v>
      </c>
      <c r="B699" s="123" t="s">
        <v>1112</v>
      </c>
      <c r="C699" s="123" t="s">
        <v>360</v>
      </c>
      <c r="D699" s="123">
        <v>2</v>
      </c>
      <c r="E699" s="155">
        <f>E698+F694</f>
        <v>215</v>
      </c>
      <c r="G699">
        <f>武器!H35</f>
        <v>20</v>
      </c>
      <c r="H699">
        <f>武器!I35</f>
        <v>6</v>
      </c>
      <c r="I699">
        <f>武器!J35</f>
        <v>0</v>
      </c>
      <c r="J699">
        <f>武器!K35</f>
        <v>0</v>
      </c>
      <c r="K699">
        <f>武器!M35</f>
        <v>1000</v>
      </c>
    </row>
    <row r="700" ht="16.5" spans="1:11">
      <c r="A700" s="123" t="s">
        <v>1133</v>
      </c>
      <c r="B700" s="123" t="s">
        <v>1112</v>
      </c>
      <c r="C700" s="123" t="s">
        <v>360</v>
      </c>
      <c r="D700" s="123">
        <v>2</v>
      </c>
      <c r="E700" s="155">
        <f>E699+F694</f>
        <v>220</v>
      </c>
      <c r="G700">
        <f>武器!H35</f>
        <v>20</v>
      </c>
      <c r="H700">
        <f>武器!I35</f>
        <v>6</v>
      </c>
      <c r="I700">
        <f>武器!J35</f>
        <v>0</v>
      </c>
      <c r="J700">
        <f>武器!K35</f>
        <v>0</v>
      </c>
      <c r="K700">
        <f>武器!M35</f>
        <v>1000</v>
      </c>
    </row>
    <row r="701" ht="16.5" spans="1:11">
      <c r="A701" s="123" t="s">
        <v>1134</v>
      </c>
      <c r="B701" s="123" t="s">
        <v>1112</v>
      </c>
      <c r="C701" s="123" t="s">
        <v>360</v>
      </c>
      <c r="D701" s="123">
        <v>2</v>
      </c>
      <c r="E701" s="155">
        <f>E700+F694</f>
        <v>225</v>
      </c>
      <c r="G701">
        <f>武器!H35</f>
        <v>20</v>
      </c>
      <c r="H701">
        <f>武器!I35</f>
        <v>6</v>
      </c>
      <c r="I701">
        <f>武器!J35</f>
        <v>0</v>
      </c>
      <c r="J701">
        <f>武器!K35</f>
        <v>0</v>
      </c>
      <c r="K701">
        <f>武器!M35</f>
        <v>1000</v>
      </c>
    </row>
    <row r="702" ht="16.5" spans="1:11">
      <c r="A702" s="123" t="s">
        <v>1135</v>
      </c>
      <c r="B702" s="123" t="s">
        <v>1112</v>
      </c>
      <c r="C702" s="123" t="s">
        <v>360</v>
      </c>
      <c r="D702" s="123">
        <v>2</v>
      </c>
      <c r="E702" s="155">
        <f>E701+F694</f>
        <v>230</v>
      </c>
      <c r="G702">
        <f>武器!H35</f>
        <v>20</v>
      </c>
      <c r="H702">
        <f>武器!I35</f>
        <v>6</v>
      </c>
      <c r="I702">
        <f>武器!J35</f>
        <v>0</v>
      </c>
      <c r="J702">
        <f>武器!K35</f>
        <v>0</v>
      </c>
      <c r="K702">
        <f>武器!M35</f>
        <v>1000</v>
      </c>
    </row>
    <row r="703" ht="16.5" spans="1:11">
      <c r="A703" s="123" t="s">
        <v>1136</v>
      </c>
      <c r="B703" s="123" t="s">
        <v>1112</v>
      </c>
      <c r="C703" s="123" t="s">
        <v>360</v>
      </c>
      <c r="D703" s="123">
        <v>2</v>
      </c>
      <c r="E703" s="155">
        <f>E702+F694</f>
        <v>235</v>
      </c>
      <c r="G703">
        <f>武器!H35</f>
        <v>20</v>
      </c>
      <c r="H703">
        <f>武器!I35</f>
        <v>6</v>
      </c>
      <c r="I703">
        <f>武器!J35</f>
        <v>0</v>
      </c>
      <c r="J703">
        <f>武器!K35</f>
        <v>0</v>
      </c>
      <c r="K703">
        <f>武器!M35</f>
        <v>1000</v>
      </c>
    </row>
    <row r="704" ht="16.5" spans="1:11">
      <c r="A704" s="123" t="s">
        <v>1137</v>
      </c>
      <c r="B704" s="123" t="s">
        <v>1112</v>
      </c>
      <c r="C704" s="123" t="s">
        <v>360</v>
      </c>
      <c r="D704" s="123">
        <v>2</v>
      </c>
      <c r="E704" s="155">
        <f>E703+F694</f>
        <v>240</v>
      </c>
      <c r="G704">
        <f>武器!H35</f>
        <v>20</v>
      </c>
      <c r="H704">
        <f>武器!I35</f>
        <v>6</v>
      </c>
      <c r="I704">
        <f>武器!J35</f>
        <v>0</v>
      </c>
      <c r="J704">
        <f>武器!K35</f>
        <v>0</v>
      </c>
      <c r="K704">
        <f>武器!M35</f>
        <v>1000</v>
      </c>
    </row>
    <row r="705" ht="16.5" spans="1:11">
      <c r="A705" s="123" t="s">
        <v>1138</v>
      </c>
      <c r="B705" s="123" t="s">
        <v>1112</v>
      </c>
      <c r="C705" s="123" t="s">
        <v>360</v>
      </c>
      <c r="D705" s="123">
        <v>2</v>
      </c>
      <c r="E705" s="155">
        <f>E704+F694</f>
        <v>245</v>
      </c>
      <c r="G705">
        <f>武器!H35</f>
        <v>20</v>
      </c>
      <c r="H705">
        <f>武器!I35</f>
        <v>6</v>
      </c>
      <c r="I705">
        <f>武器!J35</f>
        <v>0</v>
      </c>
      <c r="J705">
        <f>武器!K35</f>
        <v>0</v>
      </c>
      <c r="K705">
        <f>武器!M35</f>
        <v>1000</v>
      </c>
    </row>
    <row r="706" ht="16.5" spans="1:11">
      <c r="A706" s="123" t="s">
        <v>1139</v>
      </c>
      <c r="B706" s="123" t="s">
        <v>1112</v>
      </c>
      <c r="C706" s="123" t="s">
        <v>360</v>
      </c>
      <c r="D706" s="123">
        <v>2</v>
      </c>
      <c r="E706" s="155">
        <f>E705+F694</f>
        <v>250</v>
      </c>
      <c r="G706">
        <f>武器!H35</f>
        <v>20</v>
      </c>
      <c r="H706">
        <f>武器!I35</f>
        <v>6</v>
      </c>
      <c r="I706">
        <f>武器!J35</f>
        <v>0</v>
      </c>
      <c r="J706">
        <f>武器!K35</f>
        <v>0</v>
      </c>
      <c r="K706">
        <f>武器!M35</f>
        <v>1000</v>
      </c>
    </row>
    <row r="707" ht="16.5" spans="1:11">
      <c r="A707" s="123" t="s">
        <v>1140</v>
      </c>
      <c r="B707" s="123" t="s">
        <v>1112</v>
      </c>
      <c r="C707" s="123" t="s">
        <v>360</v>
      </c>
      <c r="D707" s="123">
        <v>2</v>
      </c>
      <c r="E707" s="155">
        <f>E706+F694</f>
        <v>255</v>
      </c>
      <c r="G707">
        <f>武器!H35</f>
        <v>20</v>
      </c>
      <c r="H707">
        <f>武器!I35</f>
        <v>6</v>
      </c>
      <c r="I707">
        <f>武器!J35</f>
        <v>0</v>
      </c>
      <c r="J707">
        <f>武器!K35</f>
        <v>0</v>
      </c>
      <c r="K707">
        <f>武器!M35</f>
        <v>1000</v>
      </c>
    </row>
    <row r="708" ht="16.5" spans="1:11">
      <c r="A708" s="123" t="s">
        <v>1141</v>
      </c>
      <c r="B708" s="123" t="s">
        <v>1112</v>
      </c>
      <c r="C708" s="123" t="s">
        <v>360</v>
      </c>
      <c r="D708" s="123">
        <v>2</v>
      </c>
      <c r="E708" s="155">
        <f>E707+F694</f>
        <v>260</v>
      </c>
      <c r="G708">
        <f>武器!H35</f>
        <v>20</v>
      </c>
      <c r="H708">
        <f>武器!I35</f>
        <v>6</v>
      </c>
      <c r="I708">
        <f>武器!J35</f>
        <v>0</v>
      </c>
      <c r="J708">
        <f>武器!K35</f>
        <v>0</v>
      </c>
      <c r="K708">
        <f>武器!M35</f>
        <v>1000</v>
      </c>
    </row>
    <row r="709" ht="16.5" spans="1:11">
      <c r="A709" s="123" t="s">
        <v>1142</v>
      </c>
      <c r="B709" s="123" t="s">
        <v>1112</v>
      </c>
      <c r="C709" s="123" t="s">
        <v>360</v>
      </c>
      <c r="D709" s="123">
        <v>3</v>
      </c>
      <c r="E709" s="157">
        <f>武器!L36</f>
        <v>265</v>
      </c>
      <c r="F709">
        <f>INT((E724-E709)/15)</f>
        <v>5</v>
      </c>
      <c r="G709">
        <f>武器!H36</f>
        <v>20</v>
      </c>
      <c r="H709">
        <f>武器!I36</f>
        <v>6</v>
      </c>
      <c r="I709">
        <f>武器!J36</f>
        <v>0</v>
      </c>
      <c r="J709">
        <f>武器!K36</f>
        <v>0</v>
      </c>
      <c r="K709">
        <f>武器!M36</f>
        <v>1000</v>
      </c>
    </row>
    <row r="710" ht="16.5" spans="1:11">
      <c r="A710" s="123" t="s">
        <v>1143</v>
      </c>
      <c r="B710" s="123" t="s">
        <v>1112</v>
      </c>
      <c r="C710" s="123" t="s">
        <v>360</v>
      </c>
      <c r="D710" s="123">
        <v>3</v>
      </c>
      <c r="E710" s="155">
        <f>E709+F709</f>
        <v>270</v>
      </c>
      <c r="G710">
        <f>武器!H36</f>
        <v>20</v>
      </c>
      <c r="H710">
        <f>武器!I36</f>
        <v>6</v>
      </c>
      <c r="I710">
        <f>武器!J36</f>
        <v>0</v>
      </c>
      <c r="J710">
        <f>武器!K36</f>
        <v>0</v>
      </c>
      <c r="K710">
        <f>武器!M36</f>
        <v>1000</v>
      </c>
    </row>
    <row r="711" ht="16.5" spans="1:11">
      <c r="A711" s="123" t="s">
        <v>1144</v>
      </c>
      <c r="B711" s="123" t="s">
        <v>1112</v>
      </c>
      <c r="C711" s="123" t="s">
        <v>360</v>
      </c>
      <c r="D711" s="123">
        <v>3</v>
      </c>
      <c r="E711" s="155">
        <f>E710+F709</f>
        <v>275</v>
      </c>
      <c r="G711">
        <f>武器!H36</f>
        <v>20</v>
      </c>
      <c r="H711">
        <f>武器!I36</f>
        <v>6</v>
      </c>
      <c r="I711">
        <f>武器!J36</f>
        <v>0</v>
      </c>
      <c r="J711">
        <f>武器!K36</f>
        <v>0</v>
      </c>
      <c r="K711">
        <f>武器!M36</f>
        <v>1000</v>
      </c>
    </row>
    <row r="712" ht="16.5" spans="1:11">
      <c r="A712" s="123" t="s">
        <v>1145</v>
      </c>
      <c r="B712" s="123" t="s">
        <v>1112</v>
      </c>
      <c r="C712" s="123" t="s">
        <v>360</v>
      </c>
      <c r="D712" s="123">
        <v>3</v>
      </c>
      <c r="E712" s="155">
        <f>E711+F709</f>
        <v>280</v>
      </c>
      <c r="G712">
        <f>武器!H36</f>
        <v>20</v>
      </c>
      <c r="H712">
        <f>武器!I36</f>
        <v>6</v>
      </c>
      <c r="I712">
        <f>武器!J36</f>
        <v>0</v>
      </c>
      <c r="J712">
        <f>武器!K36</f>
        <v>0</v>
      </c>
      <c r="K712">
        <f>武器!M36</f>
        <v>1000</v>
      </c>
    </row>
    <row r="713" ht="16.5" spans="1:11">
      <c r="A713" s="123" t="s">
        <v>1146</v>
      </c>
      <c r="B713" s="123" t="s">
        <v>1112</v>
      </c>
      <c r="C713" s="123" t="s">
        <v>360</v>
      </c>
      <c r="D713" s="123">
        <v>3</v>
      </c>
      <c r="E713" s="155">
        <f>E712+F709</f>
        <v>285</v>
      </c>
      <c r="G713">
        <f>武器!H36</f>
        <v>20</v>
      </c>
      <c r="H713">
        <f>武器!I36</f>
        <v>6</v>
      </c>
      <c r="I713">
        <f>武器!J36</f>
        <v>0</v>
      </c>
      <c r="J713">
        <f>武器!K36</f>
        <v>0</v>
      </c>
      <c r="K713">
        <f>武器!M36</f>
        <v>1000</v>
      </c>
    </row>
    <row r="714" ht="16.5" spans="1:11">
      <c r="A714" s="123" t="s">
        <v>1147</v>
      </c>
      <c r="B714" s="123" t="s">
        <v>1112</v>
      </c>
      <c r="C714" s="123" t="s">
        <v>360</v>
      </c>
      <c r="D714" s="123">
        <v>3</v>
      </c>
      <c r="E714" s="155">
        <f>E713+F709</f>
        <v>290</v>
      </c>
      <c r="G714">
        <f>武器!H36</f>
        <v>20</v>
      </c>
      <c r="H714">
        <f>武器!I36</f>
        <v>6</v>
      </c>
      <c r="I714">
        <f>武器!J36</f>
        <v>0</v>
      </c>
      <c r="J714">
        <f>武器!K36</f>
        <v>0</v>
      </c>
      <c r="K714">
        <f>武器!M36</f>
        <v>1000</v>
      </c>
    </row>
    <row r="715" ht="16.5" spans="1:11">
      <c r="A715" s="123" t="s">
        <v>1148</v>
      </c>
      <c r="B715" s="123" t="s">
        <v>1112</v>
      </c>
      <c r="C715" s="123" t="s">
        <v>360</v>
      </c>
      <c r="D715" s="123">
        <v>3</v>
      </c>
      <c r="E715" s="155">
        <f>E714+F709</f>
        <v>295</v>
      </c>
      <c r="G715">
        <f>武器!H36</f>
        <v>20</v>
      </c>
      <c r="H715">
        <f>武器!I36</f>
        <v>6</v>
      </c>
      <c r="I715">
        <f>武器!J36</f>
        <v>0</v>
      </c>
      <c r="J715">
        <f>武器!K36</f>
        <v>0</v>
      </c>
      <c r="K715">
        <f>武器!M36</f>
        <v>1000</v>
      </c>
    </row>
    <row r="716" ht="16.5" spans="1:11">
      <c r="A716" s="123" t="s">
        <v>1149</v>
      </c>
      <c r="B716" s="123" t="s">
        <v>1112</v>
      </c>
      <c r="C716" s="123" t="s">
        <v>360</v>
      </c>
      <c r="D716" s="123">
        <v>3</v>
      </c>
      <c r="E716" s="155">
        <f>E715+F709</f>
        <v>300</v>
      </c>
      <c r="G716">
        <f>武器!H36</f>
        <v>20</v>
      </c>
      <c r="H716">
        <f>武器!I36</f>
        <v>6</v>
      </c>
      <c r="I716">
        <f>武器!J36</f>
        <v>0</v>
      </c>
      <c r="J716">
        <f>武器!K36</f>
        <v>0</v>
      </c>
      <c r="K716">
        <f>武器!M36</f>
        <v>1000</v>
      </c>
    </row>
    <row r="717" ht="16.5" spans="1:11">
      <c r="A717" s="123" t="s">
        <v>1150</v>
      </c>
      <c r="B717" s="123" t="s">
        <v>1112</v>
      </c>
      <c r="C717" s="123" t="s">
        <v>360</v>
      </c>
      <c r="D717" s="123">
        <v>3</v>
      </c>
      <c r="E717" s="155">
        <f>E716+F709</f>
        <v>305</v>
      </c>
      <c r="G717">
        <f>武器!H36</f>
        <v>20</v>
      </c>
      <c r="H717">
        <f>武器!I36</f>
        <v>6</v>
      </c>
      <c r="I717">
        <f>武器!J36</f>
        <v>0</v>
      </c>
      <c r="J717">
        <f>武器!K36</f>
        <v>0</v>
      </c>
      <c r="K717">
        <f>武器!M36</f>
        <v>1000</v>
      </c>
    </row>
    <row r="718" ht="16.5" spans="1:11">
      <c r="A718" s="123" t="s">
        <v>1151</v>
      </c>
      <c r="B718" s="123" t="s">
        <v>1112</v>
      </c>
      <c r="C718" s="123" t="s">
        <v>360</v>
      </c>
      <c r="D718" s="123">
        <v>3</v>
      </c>
      <c r="E718" s="155">
        <f>E717+F709</f>
        <v>310</v>
      </c>
      <c r="G718">
        <f>武器!H36</f>
        <v>20</v>
      </c>
      <c r="H718">
        <f>武器!I36</f>
        <v>6</v>
      </c>
      <c r="I718">
        <f>武器!J36</f>
        <v>0</v>
      </c>
      <c r="J718">
        <f>武器!K36</f>
        <v>0</v>
      </c>
      <c r="K718">
        <f>武器!M36</f>
        <v>1000</v>
      </c>
    </row>
    <row r="719" ht="16.5" spans="1:11">
      <c r="A719" s="123" t="s">
        <v>1152</v>
      </c>
      <c r="B719" s="123" t="s">
        <v>1112</v>
      </c>
      <c r="C719" s="123" t="s">
        <v>360</v>
      </c>
      <c r="D719" s="123">
        <v>3</v>
      </c>
      <c r="E719" s="155">
        <f>E718+F709</f>
        <v>315</v>
      </c>
      <c r="G719">
        <f>武器!H36</f>
        <v>20</v>
      </c>
      <c r="H719">
        <f>武器!I36</f>
        <v>6</v>
      </c>
      <c r="I719">
        <f>武器!J36</f>
        <v>0</v>
      </c>
      <c r="J719">
        <f>武器!K36</f>
        <v>0</v>
      </c>
      <c r="K719">
        <f>武器!M36</f>
        <v>1000</v>
      </c>
    </row>
    <row r="720" ht="16.5" spans="1:11">
      <c r="A720" s="123" t="s">
        <v>1153</v>
      </c>
      <c r="B720" s="123" t="s">
        <v>1112</v>
      </c>
      <c r="C720" s="123" t="s">
        <v>360</v>
      </c>
      <c r="D720" s="123">
        <v>3</v>
      </c>
      <c r="E720" s="155">
        <f>E719+F709</f>
        <v>320</v>
      </c>
      <c r="G720">
        <f>武器!H36</f>
        <v>20</v>
      </c>
      <c r="H720">
        <f>武器!I36</f>
        <v>6</v>
      </c>
      <c r="I720">
        <f>武器!J36</f>
        <v>0</v>
      </c>
      <c r="J720">
        <f>武器!K36</f>
        <v>0</v>
      </c>
      <c r="K720">
        <f>武器!M36</f>
        <v>1000</v>
      </c>
    </row>
    <row r="721" ht="16.5" spans="1:11">
      <c r="A721" s="123" t="s">
        <v>1154</v>
      </c>
      <c r="B721" s="123" t="s">
        <v>1112</v>
      </c>
      <c r="C721" s="123" t="s">
        <v>360</v>
      </c>
      <c r="D721" s="123">
        <v>3</v>
      </c>
      <c r="E721" s="155">
        <f>E720+F709</f>
        <v>325</v>
      </c>
      <c r="G721">
        <f>武器!H36</f>
        <v>20</v>
      </c>
      <c r="H721">
        <f>武器!I36</f>
        <v>6</v>
      </c>
      <c r="I721">
        <f>武器!J36</f>
        <v>0</v>
      </c>
      <c r="J721">
        <f>武器!K36</f>
        <v>0</v>
      </c>
      <c r="K721">
        <f>武器!M36</f>
        <v>1000</v>
      </c>
    </row>
    <row r="722" ht="16.5" spans="1:11">
      <c r="A722" s="123" t="s">
        <v>1155</v>
      </c>
      <c r="B722" s="123" t="s">
        <v>1112</v>
      </c>
      <c r="C722" s="123" t="s">
        <v>360</v>
      </c>
      <c r="D722" s="123">
        <v>3</v>
      </c>
      <c r="E722" s="155">
        <f>E721+F709</f>
        <v>330</v>
      </c>
      <c r="G722">
        <f>武器!H36</f>
        <v>20</v>
      </c>
      <c r="H722">
        <f>武器!I36</f>
        <v>6</v>
      </c>
      <c r="I722">
        <f>武器!J36</f>
        <v>0</v>
      </c>
      <c r="J722">
        <f>武器!K36</f>
        <v>0</v>
      </c>
      <c r="K722">
        <f>武器!M36</f>
        <v>1000</v>
      </c>
    </row>
    <row r="723" ht="16.5" spans="1:11">
      <c r="A723" s="123" t="s">
        <v>1156</v>
      </c>
      <c r="B723" s="123" t="s">
        <v>1112</v>
      </c>
      <c r="C723" s="123" t="s">
        <v>360</v>
      </c>
      <c r="D723" s="123">
        <v>3</v>
      </c>
      <c r="E723" s="155">
        <f>E722+F709</f>
        <v>335</v>
      </c>
      <c r="G723">
        <f>武器!H36</f>
        <v>20</v>
      </c>
      <c r="H723">
        <f>武器!I36</f>
        <v>6</v>
      </c>
      <c r="I723">
        <f>武器!J36</f>
        <v>0</v>
      </c>
      <c r="J723">
        <f>武器!K36</f>
        <v>0</v>
      </c>
      <c r="K723">
        <f>武器!M36</f>
        <v>1000</v>
      </c>
    </row>
    <row r="724" ht="16.5" spans="1:11">
      <c r="A724" s="123" t="s">
        <v>1157</v>
      </c>
      <c r="B724" s="123" t="s">
        <v>1112</v>
      </c>
      <c r="C724" s="123" t="s">
        <v>360</v>
      </c>
      <c r="D724" s="123">
        <v>4</v>
      </c>
      <c r="E724" s="157">
        <f>武器!L37</f>
        <v>340</v>
      </c>
      <c r="F724">
        <f>INT((E739-E724)/15)</f>
        <v>5</v>
      </c>
      <c r="G724">
        <f>武器!H37</f>
        <v>20</v>
      </c>
      <c r="H724">
        <f>武器!I37</f>
        <v>6</v>
      </c>
      <c r="I724">
        <f>武器!J37</f>
        <v>0</v>
      </c>
      <c r="J724">
        <f>武器!K37</f>
        <v>0</v>
      </c>
      <c r="K724">
        <f>武器!M37</f>
        <v>1000</v>
      </c>
    </row>
    <row r="725" ht="16.5" spans="1:11">
      <c r="A725" s="123" t="s">
        <v>1158</v>
      </c>
      <c r="B725" s="123" t="s">
        <v>1112</v>
      </c>
      <c r="C725" s="123" t="s">
        <v>360</v>
      </c>
      <c r="D725" s="123">
        <v>4</v>
      </c>
      <c r="E725" s="155">
        <f>E724+F724</f>
        <v>345</v>
      </c>
      <c r="G725">
        <f>武器!H37</f>
        <v>20</v>
      </c>
      <c r="H725">
        <f>武器!I37</f>
        <v>6</v>
      </c>
      <c r="I725">
        <f>武器!J37</f>
        <v>0</v>
      </c>
      <c r="J725">
        <f>武器!K37</f>
        <v>0</v>
      </c>
      <c r="K725">
        <f>武器!M37</f>
        <v>1000</v>
      </c>
    </row>
    <row r="726" ht="16.5" spans="1:11">
      <c r="A726" s="123" t="s">
        <v>1159</v>
      </c>
      <c r="B726" s="123" t="s">
        <v>1112</v>
      </c>
      <c r="C726" s="123" t="s">
        <v>360</v>
      </c>
      <c r="D726" s="123">
        <v>4</v>
      </c>
      <c r="E726" s="155">
        <f>E725+F724</f>
        <v>350</v>
      </c>
      <c r="G726">
        <f>武器!H37</f>
        <v>20</v>
      </c>
      <c r="H726">
        <f>武器!I37</f>
        <v>6</v>
      </c>
      <c r="I726">
        <f>武器!J37</f>
        <v>0</v>
      </c>
      <c r="J726">
        <f>武器!K37</f>
        <v>0</v>
      </c>
      <c r="K726">
        <f>武器!M37</f>
        <v>1000</v>
      </c>
    </row>
    <row r="727" ht="16.5" spans="1:11">
      <c r="A727" s="123" t="s">
        <v>1160</v>
      </c>
      <c r="B727" s="123" t="s">
        <v>1112</v>
      </c>
      <c r="C727" s="123" t="s">
        <v>360</v>
      </c>
      <c r="D727" s="123">
        <v>4</v>
      </c>
      <c r="E727" s="155">
        <f>E726+F724</f>
        <v>355</v>
      </c>
      <c r="G727">
        <f>武器!H37</f>
        <v>20</v>
      </c>
      <c r="H727">
        <f>武器!I37</f>
        <v>6</v>
      </c>
      <c r="I727">
        <f>武器!J37</f>
        <v>0</v>
      </c>
      <c r="J727">
        <f>武器!K37</f>
        <v>0</v>
      </c>
      <c r="K727">
        <f>武器!M37</f>
        <v>1000</v>
      </c>
    </row>
    <row r="728" ht="16.5" spans="1:11">
      <c r="A728" s="123" t="s">
        <v>1161</v>
      </c>
      <c r="B728" s="123" t="s">
        <v>1112</v>
      </c>
      <c r="C728" s="123" t="s">
        <v>360</v>
      </c>
      <c r="D728" s="123">
        <v>4</v>
      </c>
      <c r="E728" s="155">
        <f>E727+F724</f>
        <v>360</v>
      </c>
      <c r="G728">
        <f>武器!H37</f>
        <v>20</v>
      </c>
      <c r="H728">
        <f>武器!I37</f>
        <v>6</v>
      </c>
      <c r="I728">
        <f>武器!J37</f>
        <v>0</v>
      </c>
      <c r="J728">
        <f>武器!K37</f>
        <v>0</v>
      </c>
      <c r="K728">
        <f>武器!M37</f>
        <v>1000</v>
      </c>
    </row>
    <row r="729" ht="16.5" spans="1:11">
      <c r="A729" s="123" t="s">
        <v>1162</v>
      </c>
      <c r="B729" s="123" t="s">
        <v>1112</v>
      </c>
      <c r="C729" s="123" t="s">
        <v>360</v>
      </c>
      <c r="D729" s="123">
        <v>4</v>
      </c>
      <c r="E729" s="155">
        <f>E728+F724</f>
        <v>365</v>
      </c>
      <c r="G729">
        <f>武器!H37</f>
        <v>20</v>
      </c>
      <c r="H729">
        <f>武器!I37</f>
        <v>6</v>
      </c>
      <c r="I729">
        <f>武器!J37</f>
        <v>0</v>
      </c>
      <c r="J729">
        <f>武器!K37</f>
        <v>0</v>
      </c>
      <c r="K729">
        <f>武器!M37</f>
        <v>1000</v>
      </c>
    </row>
    <row r="730" ht="16.5" spans="1:11">
      <c r="A730" s="123" t="s">
        <v>1163</v>
      </c>
      <c r="B730" s="123" t="s">
        <v>1112</v>
      </c>
      <c r="C730" s="123" t="s">
        <v>360</v>
      </c>
      <c r="D730" s="123">
        <v>4</v>
      </c>
      <c r="E730" s="155">
        <f>E729+F724</f>
        <v>370</v>
      </c>
      <c r="G730">
        <f>武器!H37</f>
        <v>20</v>
      </c>
      <c r="H730">
        <f>武器!I37</f>
        <v>6</v>
      </c>
      <c r="I730">
        <f>武器!J37</f>
        <v>0</v>
      </c>
      <c r="J730">
        <f>武器!K37</f>
        <v>0</v>
      </c>
      <c r="K730">
        <f>武器!M37</f>
        <v>1000</v>
      </c>
    </row>
    <row r="731" ht="16.5" spans="1:11">
      <c r="A731" s="123" t="s">
        <v>1164</v>
      </c>
      <c r="B731" s="123" t="s">
        <v>1112</v>
      </c>
      <c r="C731" s="123" t="s">
        <v>360</v>
      </c>
      <c r="D731" s="123">
        <v>4</v>
      </c>
      <c r="E731" s="155">
        <f>E730+F724</f>
        <v>375</v>
      </c>
      <c r="G731">
        <f>武器!H37</f>
        <v>20</v>
      </c>
      <c r="H731">
        <f>武器!I37</f>
        <v>6</v>
      </c>
      <c r="I731">
        <f>武器!J37</f>
        <v>0</v>
      </c>
      <c r="J731">
        <f>武器!K37</f>
        <v>0</v>
      </c>
      <c r="K731">
        <f>武器!M37</f>
        <v>1000</v>
      </c>
    </row>
    <row r="732" ht="16.5" spans="1:11">
      <c r="A732" s="123" t="s">
        <v>1165</v>
      </c>
      <c r="B732" s="123" t="s">
        <v>1112</v>
      </c>
      <c r="C732" s="123" t="s">
        <v>360</v>
      </c>
      <c r="D732" s="123">
        <v>4</v>
      </c>
      <c r="E732" s="155">
        <f>E731+F724</f>
        <v>380</v>
      </c>
      <c r="G732">
        <f>武器!H37</f>
        <v>20</v>
      </c>
      <c r="H732">
        <f>武器!I37</f>
        <v>6</v>
      </c>
      <c r="I732">
        <f>武器!J37</f>
        <v>0</v>
      </c>
      <c r="J732">
        <f>武器!K37</f>
        <v>0</v>
      </c>
      <c r="K732">
        <f>武器!M37</f>
        <v>1000</v>
      </c>
    </row>
    <row r="733" ht="16.5" spans="1:11">
      <c r="A733" s="123" t="s">
        <v>1166</v>
      </c>
      <c r="B733" s="123" t="s">
        <v>1112</v>
      </c>
      <c r="C733" s="123" t="s">
        <v>360</v>
      </c>
      <c r="D733" s="123">
        <v>4</v>
      </c>
      <c r="E733" s="155">
        <f>E732+F724</f>
        <v>385</v>
      </c>
      <c r="G733">
        <f>武器!H37</f>
        <v>20</v>
      </c>
      <c r="H733">
        <f>武器!I37</f>
        <v>6</v>
      </c>
      <c r="I733">
        <f>武器!J37</f>
        <v>0</v>
      </c>
      <c r="J733">
        <f>武器!K37</f>
        <v>0</v>
      </c>
      <c r="K733">
        <f>武器!M37</f>
        <v>1000</v>
      </c>
    </row>
    <row r="734" ht="16.5" spans="1:11">
      <c r="A734" s="123" t="s">
        <v>1167</v>
      </c>
      <c r="B734" s="123" t="s">
        <v>1112</v>
      </c>
      <c r="C734" s="123" t="s">
        <v>360</v>
      </c>
      <c r="D734" s="123">
        <v>4</v>
      </c>
      <c r="E734" s="155">
        <f>E733+F724</f>
        <v>390</v>
      </c>
      <c r="G734">
        <f>武器!H37</f>
        <v>20</v>
      </c>
      <c r="H734">
        <f>武器!I37</f>
        <v>6</v>
      </c>
      <c r="I734">
        <f>武器!J37</f>
        <v>0</v>
      </c>
      <c r="J734">
        <f>武器!K37</f>
        <v>0</v>
      </c>
      <c r="K734">
        <f>武器!M37</f>
        <v>1000</v>
      </c>
    </row>
    <row r="735" ht="16.5" spans="1:11">
      <c r="A735" s="123" t="s">
        <v>1168</v>
      </c>
      <c r="B735" s="123" t="s">
        <v>1112</v>
      </c>
      <c r="C735" s="123" t="s">
        <v>360</v>
      </c>
      <c r="D735" s="123">
        <v>4</v>
      </c>
      <c r="E735" s="155">
        <f>E734+F724</f>
        <v>395</v>
      </c>
      <c r="G735">
        <f>武器!H37</f>
        <v>20</v>
      </c>
      <c r="H735">
        <f>武器!I37</f>
        <v>6</v>
      </c>
      <c r="I735">
        <f>武器!J37</f>
        <v>0</v>
      </c>
      <c r="J735">
        <f>武器!K37</f>
        <v>0</v>
      </c>
      <c r="K735">
        <f>武器!M37</f>
        <v>1000</v>
      </c>
    </row>
    <row r="736" ht="16.5" spans="1:11">
      <c r="A736" s="123" t="s">
        <v>1169</v>
      </c>
      <c r="B736" s="123" t="s">
        <v>1112</v>
      </c>
      <c r="C736" s="123" t="s">
        <v>360</v>
      </c>
      <c r="D736" s="123">
        <v>4</v>
      </c>
      <c r="E736" s="155">
        <f>E735+F724</f>
        <v>400</v>
      </c>
      <c r="G736">
        <f>武器!H37</f>
        <v>20</v>
      </c>
      <c r="H736">
        <f>武器!I37</f>
        <v>6</v>
      </c>
      <c r="I736">
        <f>武器!J37</f>
        <v>0</v>
      </c>
      <c r="J736">
        <f>武器!K37</f>
        <v>0</v>
      </c>
      <c r="K736">
        <f>武器!M37</f>
        <v>1000</v>
      </c>
    </row>
    <row r="737" ht="16.5" spans="1:11">
      <c r="A737" s="123" t="s">
        <v>1170</v>
      </c>
      <c r="B737" s="123" t="s">
        <v>1112</v>
      </c>
      <c r="C737" s="123" t="s">
        <v>360</v>
      </c>
      <c r="D737" s="123">
        <v>4</v>
      </c>
      <c r="E737" s="155">
        <f>E736+F724</f>
        <v>405</v>
      </c>
      <c r="G737">
        <f>武器!H37</f>
        <v>20</v>
      </c>
      <c r="H737">
        <f>武器!I37</f>
        <v>6</v>
      </c>
      <c r="I737">
        <f>武器!J37</f>
        <v>0</v>
      </c>
      <c r="J737">
        <f>武器!K37</f>
        <v>0</v>
      </c>
      <c r="K737">
        <f>武器!M37</f>
        <v>1000</v>
      </c>
    </row>
    <row r="738" ht="16.5" spans="1:11">
      <c r="A738" s="123" t="s">
        <v>1171</v>
      </c>
      <c r="B738" s="123" t="s">
        <v>1112</v>
      </c>
      <c r="C738" s="123" t="s">
        <v>360</v>
      </c>
      <c r="D738" s="123">
        <v>4</v>
      </c>
      <c r="E738" s="155">
        <f>E737+F724</f>
        <v>410</v>
      </c>
      <c r="G738">
        <f>武器!H37</f>
        <v>20</v>
      </c>
      <c r="H738">
        <f>武器!I37</f>
        <v>6</v>
      </c>
      <c r="I738">
        <f>武器!J37</f>
        <v>0</v>
      </c>
      <c r="J738">
        <f>武器!K37</f>
        <v>0</v>
      </c>
      <c r="K738">
        <f>武器!M37</f>
        <v>1000</v>
      </c>
    </row>
    <row r="739" ht="16.5" spans="1:11">
      <c r="A739" s="123" t="s">
        <v>1172</v>
      </c>
      <c r="B739" s="123" t="s">
        <v>1112</v>
      </c>
      <c r="C739" s="123" t="s">
        <v>360</v>
      </c>
      <c r="D739" s="123">
        <v>5</v>
      </c>
      <c r="E739" s="157">
        <f>武器!L38</f>
        <v>415</v>
      </c>
      <c r="F739">
        <f>F724</f>
        <v>5</v>
      </c>
      <c r="G739">
        <f>武器!H38</f>
        <v>20</v>
      </c>
      <c r="H739">
        <f>武器!I38</f>
        <v>7</v>
      </c>
      <c r="I739">
        <f>武器!J38</f>
        <v>0</v>
      </c>
      <c r="J739">
        <f>武器!K38</f>
        <v>0</v>
      </c>
      <c r="K739">
        <f>武器!M38</f>
        <v>1000</v>
      </c>
    </row>
    <row r="740" ht="16.5" spans="1:11">
      <c r="A740" s="123" t="s">
        <v>1173</v>
      </c>
      <c r="B740" s="123" t="s">
        <v>1112</v>
      </c>
      <c r="C740" s="123" t="s">
        <v>360</v>
      </c>
      <c r="D740" s="123">
        <v>5</v>
      </c>
      <c r="E740" s="155">
        <f>E739+F739</f>
        <v>420</v>
      </c>
      <c r="G740">
        <f>武器!H38</f>
        <v>20</v>
      </c>
      <c r="H740">
        <f>武器!I38</f>
        <v>7</v>
      </c>
      <c r="I740">
        <f>武器!J38</f>
        <v>0</v>
      </c>
      <c r="J740">
        <f>武器!K38</f>
        <v>0</v>
      </c>
      <c r="K740">
        <f>武器!M38</f>
        <v>1000</v>
      </c>
    </row>
    <row r="741" ht="16.5" spans="1:11">
      <c r="A741" s="123" t="s">
        <v>1174</v>
      </c>
      <c r="B741" s="123" t="s">
        <v>1112</v>
      </c>
      <c r="C741" s="123" t="s">
        <v>360</v>
      </c>
      <c r="D741" s="123">
        <v>5</v>
      </c>
      <c r="E741" s="155">
        <f>E740+F739</f>
        <v>425</v>
      </c>
      <c r="G741">
        <f>武器!H38</f>
        <v>20</v>
      </c>
      <c r="H741">
        <f>武器!I38</f>
        <v>7</v>
      </c>
      <c r="I741">
        <f>武器!J38</f>
        <v>0</v>
      </c>
      <c r="J741">
        <f>武器!K38</f>
        <v>0</v>
      </c>
      <c r="K741">
        <f>武器!M38</f>
        <v>1000</v>
      </c>
    </row>
    <row r="742" ht="16.5" spans="1:11">
      <c r="A742" s="123" t="s">
        <v>1175</v>
      </c>
      <c r="B742" s="123" t="s">
        <v>1112</v>
      </c>
      <c r="C742" s="123" t="s">
        <v>360</v>
      </c>
      <c r="D742" s="123">
        <v>5</v>
      </c>
      <c r="E742" s="155">
        <f>E741+F739</f>
        <v>430</v>
      </c>
      <c r="G742">
        <f>武器!H38</f>
        <v>20</v>
      </c>
      <c r="H742">
        <f>武器!I38</f>
        <v>7</v>
      </c>
      <c r="I742">
        <f>武器!J38</f>
        <v>0</v>
      </c>
      <c r="J742">
        <f>武器!K38</f>
        <v>0</v>
      </c>
      <c r="K742">
        <f>武器!M38</f>
        <v>1000</v>
      </c>
    </row>
    <row r="743" ht="16.5" spans="1:11">
      <c r="A743" s="123" t="s">
        <v>1176</v>
      </c>
      <c r="B743" s="123" t="s">
        <v>1112</v>
      </c>
      <c r="C743" s="123" t="s">
        <v>360</v>
      </c>
      <c r="D743" s="123">
        <v>5</v>
      </c>
      <c r="E743" s="155">
        <f>E742+F739</f>
        <v>435</v>
      </c>
      <c r="G743">
        <f>武器!H38</f>
        <v>20</v>
      </c>
      <c r="H743">
        <f>武器!I38</f>
        <v>7</v>
      </c>
      <c r="I743">
        <f>武器!J38</f>
        <v>0</v>
      </c>
      <c r="J743">
        <f>武器!K38</f>
        <v>0</v>
      </c>
      <c r="K743">
        <f>武器!M38</f>
        <v>1000</v>
      </c>
    </row>
    <row r="744" ht="16.5" spans="1:11">
      <c r="A744" s="123" t="s">
        <v>1177</v>
      </c>
      <c r="B744" s="123" t="s">
        <v>1112</v>
      </c>
      <c r="C744" s="123" t="s">
        <v>360</v>
      </c>
      <c r="D744" s="123">
        <v>5</v>
      </c>
      <c r="E744" s="155">
        <f>E743+F739</f>
        <v>440</v>
      </c>
      <c r="G744">
        <f>武器!H38</f>
        <v>20</v>
      </c>
      <c r="H744">
        <f>武器!I38</f>
        <v>7</v>
      </c>
      <c r="I744">
        <f>武器!J38</f>
        <v>0</v>
      </c>
      <c r="J744">
        <f>武器!K38</f>
        <v>0</v>
      </c>
      <c r="K744">
        <f>武器!M38</f>
        <v>1000</v>
      </c>
    </row>
    <row r="745" ht="16.5" spans="1:11">
      <c r="A745" s="123" t="s">
        <v>1178</v>
      </c>
      <c r="B745" s="123" t="s">
        <v>1112</v>
      </c>
      <c r="C745" s="123" t="s">
        <v>360</v>
      </c>
      <c r="D745" s="123">
        <v>5</v>
      </c>
      <c r="E745" s="155">
        <f>E744+F739</f>
        <v>445</v>
      </c>
      <c r="G745">
        <f>武器!H38</f>
        <v>20</v>
      </c>
      <c r="H745">
        <f>武器!I38</f>
        <v>7</v>
      </c>
      <c r="I745">
        <f>武器!J38</f>
        <v>0</v>
      </c>
      <c r="J745">
        <f>武器!K38</f>
        <v>0</v>
      </c>
      <c r="K745">
        <f>武器!M38</f>
        <v>1000</v>
      </c>
    </row>
    <row r="746" ht="16.5" spans="1:11">
      <c r="A746" s="123" t="s">
        <v>1179</v>
      </c>
      <c r="B746" s="123" t="s">
        <v>1112</v>
      </c>
      <c r="C746" s="123" t="s">
        <v>360</v>
      </c>
      <c r="D746" s="123">
        <v>5</v>
      </c>
      <c r="E746" s="155">
        <f>E745+F739</f>
        <v>450</v>
      </c>
      <c r="G746">
        <f>武器!H38</f>
        <v>20</v>
      </c>
      <c r="H746">
        <f>武器!I38</f>
        <v>7</v>
      </c>
      <c r="I746">
        <f>武器!J38</f>
        <v>0</v>
      </c>
      <c r="J746">
        <f>武器!K38</f>
        <v>0</v>
      </c>
      <c r="K746">
        <f>武器!M38</f>
        <v>1000</v>
      </c>
    </row>
    <row r="747" ht="16.5" spans="1:11">
      <c r="A747" s="123" t="s">
        <v>1180</v>
      </c>
      <c r="B747" s="123" t="s">
        <v>1112</v>
      </c>
      <c r="C747" s="123" t="s">
        <v>360</v>
      </c>
      <c r="D747" s="123">
        <v>5</v>
      </c>
      <c r="E747" s="155">
        <f>E746+F739</f>
        <v>455</v>
      </c>
      <c r="G747">
        <f>武器!H38</f>
        <v>20</v>
      </c>
      <c r="H747">
        <f>武器!I38</f>
        <v>7</v>
      </c>
      <c r="I747">
        <f>武器!J38</f>
        <v>0</v>
      </c>
      <c r="J747">
        <f>武器!K38</f>
        <v>0</v>
      </c>
      <c r="K747">
        <f>武器!M38</f>
        <v>1000</v>
      </c>
    </row>
    <row r="748" ht="16.5" spans="1:11">
      <c r="A748" s="123" t="s">
        <v>1181</v>
      </c>
      <c r="B748" s="123" t="s">
        <v>1112</v>
      </c>
      <c r="C748" s="123" t="s">
        <v>360</v>
      </c>
      <c r="D748" s="123">
        <v>5</v>
      </c>
      <c r="E748" s="155">
        <f>E747+F739</f>
        <v>460</v>
      </c>
      <c r="G748">
        <f>武器!H38</f>
        <v>20</v>
      </c>
      <c r="H748">
        <f>武器!I38</f>
        <v>7</v>
      </c>
      <c r="I748">
        <f>武器!J38</f>
        <v>0</v>
      </c>
      <c r="J748">
        <f>武器!K38</f>
        <v>0</v>
      </c>
      <c r="K748">
        <f>武器!M38</f>
        <v>1000</v>
      </c>
    </row>
    <row r="749" ht="16.5" spans="1:11">
      <c r="A749" s="123" t="s">
        <v>1182</v>
      </c>
      <c r="B749" s="123" t="s">
        <v>1112</v>
      </c>
      <c r="C749" s="123" t="s">
        <v>360</v>
      </c>
      <c r="D749" s="123">
        <v>5</v>
      </c>
      <c r="E749" s="155">
        <f>E748+F739</f>
        <v>465</v>
      </c>
      <c r="G749">
        <f>武器!H38</f>
        <v>20</v>
      </c>
      <c r="H749">
        <f>武器!I38</f>
        <v>7</v>
      </c>
      <c r="I749">
        <f>武器!J38</f>
        <v>0</v>
      </c>
      <c r="J749">
        <f>武器!K38</f>
        <v>0</v>
      </c>
      <c r="K749">
        <f>武器!M38</f>
        <v>1000</v>
      </c>
    </row>
    <row r="750" ht="16.5" spans="1:11">
      <c r="A750" s="123" t="s">
        <v>1183</v>
      </c>
      <c r="B750" s="123" t="s">
        <v>1112</v>
      </c>
      <c r="C750" s="123" t="s">
        <v>360</v>
      </c>
      <c r="D750" s="123">
        <v>5</v>
      </c>
      <c r="E750" s="155">
        <f>E749+F739</f>
        <v>470</v>
      </c>
      <c r="G750">
        <f>武器!H38</f>
        <v>20</v>
      </c>
      <c r="H750">
        <f>武器!I38</f>
        <v>7</v>
      </c>
      <c r="I750">
        <f>武器!J38</f>
        <v>0</v>
      </c>
      <c r="J750">
        <f>武器!K38</f>
        <v>0</v>
      </c>
      <c r="K750">
        <f>武器!M38</f>
        <v>1000</v>
      </c>
    </row>
    <row r="751" ht="16.5" spans="1:11">
      <c r="A751" s="123" t="s">
        <v>1184</v>
      </c>
      <c r="B751" s="123" t="s">
        <v>1112</v>
      </c>
      <c r="C751" s="123" t="s">
        <v>360</v>
      </c>
      <c r="D751" s="123">
        <v>5</v>
      </c>
      <c r="E751" s="155">
        <f>E750+F739</f>
        <v>475</v>
      </c>
      <c r="G751">
        <f>武器!H38</f>
        <v>20</v>
      </c>
      <c r="H751">
        <f>武器!I38</f>
        <v>7</v>
      </c>
      <c r="I751">
        <f>武器!J38</f>
        <v>0</v>
      </c>
      <c r="J751">
        <f>武器!K38</f>
        <v>0</v>
      </c>
      <c r="K751">
        <f>武器!M38</f>
        <v>1000</v>
      </c>
    </row>
    <row r="752" ht="16.5" spans="1:11">
      <c r="A752" s="123" t="s">
        <v>1185</v>
      </c>
      <c r="B752" s="123" t="s">
        <v>1112</v>
      </c>
      <c r="C752" s="123" t="s">
        <v>360</v>
      </c>
      <c r="D752" s="123">
        <v>5</v>
      </c>
      <c r="E752" s="155">
        <f>E751+F739</f>
        <v>480</v>
      </c>
      <c r="G752">
        <f>武器!H38</f>
        <v>20</v>
      </c>
      <c r="H752">
        <f>武器!I38</f>
        <v>7</v>
      </c>
      <c r="I752">
        <f>武器!J38</f>
        <v>0</v>
      </c>
      <c r="J752">
        <f>武器!K38</f>
        <v>0</v>
      </c>
      <c r="K752">
        <f>武器!M38</f>
        <v>1000</v>
      </c>
    </row>
    <row r="753" ht="16.5" spans="1:11">
      <c r="A753" s="123" t="s">
        <v>1186</v>
      </c>
      <c r="B753" s="123" t="s">
        <v>1112</v>
      </c>
      <c r="C753" s="123" t="s">
        <v>360</v>
      </c>
      <c r="D753" s="123">
        <v>5</v>
      </c>
      <c r="E753" s="155">
        <f>E752+F739</f>
        <v>485</v>
      </c>
      <c r="G753">
        <f>武器!H38</f>
        <v>20</v>
      </c>
      <c r="H753">
        <f>武器!I38</f>
        <v>7</v>
      </c>
      <c r="I753">
        <f>武器!J38</f>
        <v>0</v>
      </c>
      <c r="J753">
        <f>武器!K38</f>
        <v>0</v>
      </c>
      <c r="K753">
        <f>武器!M38</f>
        <v>1000</v>
      </c>
    </row>
    <row r="754" ht="16.5" spans="1:11">
      <c r="A754" s="155" t="s">
        <v>1187</v>
      </c>
      <c r="B754" s="155" t="s">
        <v>1188</v>
      </c>
      <c r="C754" s="155" t="s">
        <v>409</v>
      </c>
      <c r="D754" s="155">
        <v>1</v>
      </c>
      <c r="E754" s="156">
        <f>武器!L76</f>
        <v>29</v>
      </c>
      <c r="F754">
        <f>INT((E769-E754)/15)</f>
        <v>1</v>
      </c>
      <c r="G754">
        <f>武器!H76</f>
        <v>30</v>
      </c>
      <c r="H754">
        <f>武器!I76</f>
        <v>5</v>
      </c>
      <c r="I754">
        <f>武器!J76</f>
        <v>0</v>
      </c>
      <c r="J754">
        <f>武器!K76</f>
        <v>0</v>
      </c>
      <c r="K754">
        <f>武器!M76</f>
        <v>200</v>
      </c>
    </row>
    <row r="755" ht="16.5" spans="1:11">
      <c r="A755" s="155" t="s">
        <v>1189</v>
      </c>
      <c r="B755" s="155" t="s">
        <v>1188</v>
      </c>
      <c r="C755" s="155" t="s">
        <v>409</v>
      </c>
      <c r="D755" s="155">
        <v>1</v>
      </c>
      <c r="E755" s="155">
        <f>E754+F754</f>
        <v>30</v>
      </c>
      <c r="G755">
        <f>武器!H76</f>
        <v>30</v>
      </c>
      <c r="H755">
        <f>武器!I76</f>
        <v>5</v>
      </c>
      <c r="I755">
        <f>武器!J76</f>
        <v>0</v>
      </c>
      <c r="J755">
        <f>武器!K76</f>
        <v>0</v>
      </c>
      <c r="K755">
        <f>武器!M76</f>
        <v>200</v>
      </c>
    </row>
    <row r="756" ht="16.5" spans="1:11">
      <c r="A756" s="155" t="s">
        <v>1190</v>
      </c>
      <c r="B756" s="155" t="s">
        <v>1188</v>
      </c>
      <c r="C756" s="155" t="s">
        <v>409</v>
      </c>
      <c r="D756" s="155">
        <v>1</v>
      </c>
      <c r="E756" s="155">
        <f>E755+F754</f>
        <v>31</v>
      </c>
      <c r="G756">
        <f>武器!H76</f>
        <v>30</v>
      </c>
      <c r="H756">
        <f>武器!I76</f>
        <v>5</v>
      </c>
      <c r="I756">
        <f>武器!J76</f>
        <v>0</v>
      </c>
      <c r="J756">
        <f>武器!K76</f>
        <v>0</v>
      </c>
      <c r="K756">
        <f>武器!M76</f>
        <v>200</v>
      </c>
    </row>
    <row r="757" ht="16.5" spans="1:11">
      <c r="A757" s="155" t="s">
        <v>1191</v>
      </c>
      <c r="B757" s="155" t="s">
        <v>1188</v>
      </c>
      <c r="C757" s="155" t="s">
        <v>409</v>
      </c>
      <c r="D757" s="155">
        <v>1</v>
      </c>
      <c r="E757" s="155">
        <f>E756+F754</f>
        <v>32</v>
      </c>
      <c r="G757">
        <f>武器!H76</f>
        <v>30</v>
      </c>
      <c r="H757">
        <f>武器!I76</f>
        <v>5</v>
      </c>
      <c r="I757">
        <f>武器!J76</f>
        <v>0</v>
      </c>
      <c r="J757">
        <f>武器!K76</f>
        <v>0</v>
      </c>
      <c r="K757">
        <f>武器!M76</f>
        <v>200</v>
      </c>
    </row>
    <row r="758" ht="16.5" spans="1:11">
      <c r="A758" s="155" t="s">
        <v>1192</v>
      </c>
      <c r="B758" s="155" t="s">
        <v>1188</v>
      </c>
      <c r="C758" s="155" t="s">
        <v>409</v>
      </c>
      <c r="D758" s="155">
        <v>1</v>
      </c>
      <c r="E758" s="155">
        <f>E757+F754</f>
        <v>33</v>
      </c>
      <c r="G758">
        <f>武器!H76</f>
        <v>30</v>
      </c>
      <c r="H758">
        <f>武器!I76</f>
        <v>5</v>
      </c>
      <c r="I758">
        <f>武器!J76</f>
        <v>0</v>
      </c>
      <c r="J758">
        <f>武器!K76</f>
        <v>0</v>
      </c>
      <c r="K758">
        <f>武器!M76</f>
        <v>200</v>
      </c>
    </row>
    <row r="759" ht="16.5" spans="1:11">
      <c r="A759" s="155" t="s">
        <v>1193</v>
      </c>
      <c r="B759" s="155" t="s">
        <v>1188</v>
      </c>
      <c r="C759" s="155" t="s">
        <v>409</v>
      </c>
      <c r="D759" s="155">
        <v>1</v>
      </c>
      <c r="E759" s="155">
        <f>E758+F754</f>
        <v>34</v>
      </c>
      <c r="G759">
        <f>武器!H76</f>
        <v>30</v>
      </c>
      <c r="H759">
        <f>武器!I76</f>
        <v>5</v>
      </c>
      <c r="I759">
        <f>武器!J76</f>
        <v>0</v>
      </c>
      <c r="J759">
        <f>武器!K76</f>
        <v>0</v>
      </c>
      <c r="K759">
        <f>武器!M76</f>
        <v>200</v>
      </c>
    </row>
    <row r="760" ht="16.5" spans="1:11">
      <c r="A760" s="155" t="s">
        <v>1194</v>
      </c>
      <c r="B760" s="155" t="s">
        <v>1188</v>
      </c>
      <c r="C760" s="155" t="s">
        <v>409</v>
      </c>
      <c r="D760" s="155">
        <v>1</v>
      </c>
      <c r="E760" s="155">
        <f>E759+F754</f>
        <v>35</v>
      </c>
      <c r="G760">
        <f>武器!H76</f>
        <v>30</v>
      </c>
      <c r="H760">
        <f>武器!I76</f>
        <v>5</v>
      </c>
      <c r="I760">
        <f>武器!J76</f>
        <v>0</v>
      </c>
      <c r="J760">
        <f>武器!K76</f>
        <v>0</v>
      </c>
      <c r="K760">
        <f>武器!M76</f>
        <v>200</v>
      </c>
    </row>
    <row r="761" ht="16.5" spans="1:11">
      <c r="A761" s="155" t="s">
        <v>1195</v>
      </c>
      <c r="B761" s="155" t="s">
        <v>1188</v>
      </c>
      <c r="C761" s="155" t="s">
        <v>409</v>
      </c>
      <c r="D761" s="155">
        <v>1</v>
      </c>
      <c r="E761" s="155">
        <f>E760+F754</f>
        <v>36</v>
      </c>
      <c r="G761">
        <f>武器!H76</f>
        <v>30</v>
      </c>
      <c r="H761">
        <f>武器!I76</f>
        <v>5</v>
      </c>
      <c r="I761">
        <f>武器!J76</f>
        <v>0</v>
      </c>
      <c r="J761">
        <f>武器!K76</f>
        <v>0</v>
      </c>
      <c r="K761">
        <f>武器!M76</f>
        <v>200</v>
      </c>
    </row>
    <row r="762" ht="16.5" spans="1:11">
      <c r="A762" s="155" t="s">
        <v>1196</v>
      </c>
      <c r="B762" s="155" t="s">
        <v>1188</v>
      </c>
      <c r="C762" s="155" t="s">
        <v>409</v>
      </c>
      <c r="D762" s="155">
        <v>1</v>
      </c>
      <c r="E762" s="155">
        <f>E761+F754</f>
        <v>37</v>
      </c>
      <c r="G762">
        <f>武器!H76</f>
        <v>30</v>
      </c>
      <c r="H762">
        <f>武器!I76</f>
        <v>5</v>
      </c>
      <c r="I762">
        <f>武器!J76</f>
        <v>0</v>
      </c>
      <c r="J762">
        <f>武器!K76</f>
        <v>0</v>
      </c>
      <c r="K762">
        <f>武器!M76</f>
        <v>200</v>
      </c>
    </row>
    <row r="763" ht="16.5" spans="1:11">
      <c r="A763" s="155" t="s">
        <v>1197</v>
      </c>
      <c r="B763" s="155" t="s">
        <v>1188</v>
      </c>
      <c r="C763" s="155" t="s">
        <v>409</v>
      </c>
      <c r="D763" s="155">
        <v>1</v>
      </c>
      <c r="E763" s="155">
        <f>E762+F754</f>
        <v>38</v>
      </c>
      <c r="G763">
        <f>武器!H76</f>
        <v>30</v>
      </c>
      <c r="H763">
        <f>武器!I76</f>
        <v>5</v>
      </c>
      <c r="I763">
        <f>武器!J76</f>
        <v>0</v>
      </c>
      <c r="J763">
        <f>武器!K76</f>
        <v>0</v>
      </c>
      <c r="K763">
        <f>武器!M76</f>
        <v>200</v>
      </c>
    </row>
    <row r="764" ht="16.5" spans="1:11">
      <c r="A764" s="155" t="s">
        <v>1198</v>
      </c>
      <c r="B764" s="155" t="s">
        <v>1188</v>
      </c>
      <c r="C764" s="155" t="s">
        <v>409</v>
      </c>
      <c r="D764" s="155">
        <v>1</v>
      </c>
      <c r="E764" s="155">
        <f>E763+F754</f>
        <v>39</v>
      </c>
      <c r="G764">
        <f>武器!H76</f>
        <v>30</v>
      </c>
      <c r="H764">
        <f>武器!I76</f>
        <v>5</v>
      </c>
      <c r="I764">
        <f>武器!J76</f>
        <v>0</v>
      </c>
      <c r="J764">
        <f>武器!K76</f>
        <v>0</v>
      </c>
      <c r="K764">
        <f>武器!M76</f>
        <v>200</v>
      </c>
    </row>
    <row r="765" ht="16.5" spans="1:11">
      <c r="A765" s="155" t="s">
        <v>1199</v>
      </c>
      <c r="B765" s="155" t="s">
        <v>1188</v>
      </c>
      <c r="C765" s="155" t="s">
        <v>409</v>
      </c>
      <c r="D765" s="155">
        <v>1</v>
      </c>
      <c r="E765" s="155">
        <f>E764+F754</f>
        <v>40</v>
      </c>
      <c r="G765">
        <f>武器!H76</f>
        <v>30</v>
      </c>
      <c r="H765">
        <f>武器!I76</f>
        <v>5</v>
      </c>
      <c r="I765">
        <f>武器!J76</f>
        <v>0</v>
      </c>
      <c r="J765">
        <f>武器!K76</f>
        <v>0</v>
      </c>
      <c r="K765">
        <f>武器!M76</f>
        <v>200</v>
      </c>
    </row>
    <row r="766" ht="16.5" spans="1:11">
      <c r="A766" s="155" t="s">
        <v>1200</v>
      </c>
      <c r="B766" s="155" t="s">
        <v>1188</v>
      </c>
      <c r="C766" s="155" t="s">
        <v>409</v>
      </c>
      <c r="D766" s="155">
        <v>1</v>
      </c>
      <c r="E766" s="155">
        <f>E765+F754</f>
        <v>41</v>
      </c>
      <c r="G766">
        <f>武器!H76</f>
        <v>30</v>
      </c>
      <c r="H766">
        <f>武器!I76</f>
        <v>5</v>
      </c>
      <c r="I766">
        <f>武器!J76</f>
        <v>0</v>
      </c>
      <c r="J766">
        <f>武器!K76</f>
        <v>0</v>
      </c>
      <c r="K766">
        <f>武器!M76</f>
        <v>200</v>
      </c>
    </row>
    <row r="767" ht="16.5" spans="1:11">
      <c r="A767" s="155" t="s">
        <v>1201</v>
      </c>
      <c r="B767" s="155" t="s">
        <v>1188</v>
      </c>
      <c r="C767" s="155" t="s">
        <v>409</v>
      </c>
      <c r="D767" s="155">
        <v>1</v>
      </c>
      <c r="E767" s="155">
        <f>E766+F754</f>
        <v>42</v>
      </c>
      <c r="G767">
        <f>武器!H76</f>
        <v>30</v>
      </c>
      <c r="H767">
        <f>武器!I76</f>
        <v>5</v>
      </c>
      <c r="I767">
        <f>武器!J76</f>
        <v>0</v>
      </c>
      <c r="J767">
        <f>武器!K76</f>
        <v>0</v>
      </c>
      <c r="K767">
        <f>武器!M76</f>
        <v>200</v>
      </c>
    </row>
    <row r="768" ht="16.5" spans="1:11">
      <c r="A768" s="155" t="s">
        <v>1202</v>
      </c>
      <c r="B768" s="155" t="s">
        <v>1188</v>
      </c>
      <c r="C768" s="155" t="s">
        <v>409</v>
      </c>
      <c r="D768" s="155">
        <v>1</v>
      </c>
      <c r="E768" s="155">
        <f>E767+F754</f>
        <v>43</v>
      </c>
      <c r="G768">
        <f>武器!H76</f>
        <v>30</v>
      </c>
      <c r="H768">
        <f>武器!I76</f>
        <v>5</v>
      </c>
      <c r="I768">
        <f>武器!J76</f>
        <v>0</v>
      </c>
      <c r="J768">
        <f>武器!K76</f>
        <v>0</v>
      </c>
      <c r="K768">
        <f>武器!M76</f>
        <v>200</v>
      </c>
    </row>
    <row r="769" ht="16.5" spans="1:11">
      <c r="A769" s="155" t="s">
        <v>1203</v>
      </c>
      <c r="B769" s="155" t="s">
        <v>1188</v>
      </c>
      <c r="C769" s="155" t="s">
        <v>409</v>
      </c>
      <c r="D769" s="155">
        <v>2</v>
      </c>
      <c r="E769" s="156">
        <f>武器!L77</f>
        <v>44</v>
      </c>
      <c r="F769">
        <f>INT((E784-E769)/15)</f>
        <v>1</v>
      </c>
      <c r="G769">
        <f>武器!H77</f>
        <v>35</v>
      </c>
      <c r="H769">
        <f>武器!I77</f>
        <v>5</v>
      </c>
      <c r="I769">
        <f>武器!J77</f>
        <v>0</v>
      </c>
      <c r="J769">
        <f>武器!K77</f>
        <v>0</v>
      </c>
      <c r="K769">
        <f>武器!M77</f>
        <v>200</v>
      </c>
    </row>
    <row r="770" ht="16.5" spans="1:11">
      <c r="A770" s="155" t="s">
        <v>1204</v>
      </c>
      <c r="B770" s="155" t="s">
        <v>1188</v>
      </c>
      <c r="C770" s="155" t="s">
        <v>409</v>
      </c>
      <c r="D770" s="155">
        <v>2</v>
      </c>
      <c r="E770" s="155">
        <f>E769+F769</f>
        <v>45</v>
      </c>
      <c r="G770">
        <f>武器!H77</f>
        <v>35</v>
      </c>
      <c r="H770">
        <f>武器!I77</f>
        <v>5</v>
      </c>
      <c r="I770">
        <f>武器!J77</f>
        <v>0</v>
      </c>
      <c r="J770">
        <f>武器!K77</f>
        <v>0</v>
      </c>
      <c r="K770">
        <f>武器!M77</f>
        <v>200</v>
      </c>
    </row>
    <row r="771" ht="16.5" spans="1:11">
      <c r="A771" s="155" t="s">
        <v>1205</v>
      </c>
      <c r="B771" s="155" t="s">
        <v>1188</v>
      </c>
      <c r="C771" s="155" t="s">
        <v>409</v>
      </c>
      <c r="D771" s="155">
        <v>2</v>
      </c>
      <c r="E771" s="155">
        <f>E770+F769</f>
        <v>46</v>
      </c>
      <c r="G771">
        <f>武器!H77</f>
        <v>35</v>
      </c>
      <c r="H771">
        <f>武器!I77</f>
        <v>5</v>
      </c>
      <c r="I771">
        <f>武器!J77</f>
        <v>0</v>
      </c>
      <c r="J771">
        <f>武器!K77</f>
        <v>0</v>
      </c>
      <c r="K771">
        <f>武器!M77</f>
        <v>200</v>
      </c>
    </row>
    <row r="772" ht="16.5" spans="1:11">
      <c r="A772" s="155" t="s">
        <v>1206</v>
      </c>
      <c r="B772" s="155" t="s">
        <v>1188</v>
      </c>
      <c r="C772" s="155" t="s">
        <v>409</v>
      </c>
      <c r="D772" s="155">
        <v>2</v>
      </c>
      <c r="E772" s="155">
        <f>E771+F769</f>
        <v>47</v>
      </c>
      <c r="G772">
        <f>武器!H77</f>
        <v>35</v>
      </c>
      <c r="H772">
        <f>武器!I77</f>
        <v>5</v>
      </c>
      <c r="I772">
        <f>武器!J77</f>
        <v>0</v>
      </c>
      <c r="J772">
        <f>武器!K77</f>
        <v>0</v>
      </c>
      <c r="K772">
        <f>武器!M77</f>
        <v>200</v>
      </c>
    </row>
    <row r="773" ht="16.5" spans="1:11">
      <c r="A773" s="155" t="s">
        <v>1207</v>
      </c>
      <c r="B773" s="155" t="s">
        <v>1188</v>
      </c>
      <c r="C773" s="155" t="s">
        <v>409</v>
      </c>
      <c r="D773" s="155">
        <v>2</v>
      </c>
      <c r="E773" s="155">
        <f>E772+F769</f>
        <v>48</v>
      </c>
      <c r="G773">
        <f>武器!H77</f>
        <v>35</v>
      </c>
      <c r="H773">
        <f>武器!I77</f>
        <v>5</v>
      </c>
      <c r="I773">
        <f>武器!J77</f>
        <v>0</v>
      </c>
      <c r="J773">
        <f>武器!K77</f>
        <v>0</v>
      </c>
      <c r="K773">
        <f>武器!M77</f>
        <v>200</v>
      </c>
    </row>
    <row r="774" ht="16.5" spans="1:11">
      <c r="A774" s="155" t="s">
        <v>1208</v>
      </c>
      <c r="B774" s="155" t="s">
        <v>1188</v>
      </c>
      <c r="C774" s="155" t="s">
        <v>409</v>
      </c>
      <c r="D774" s="155">
        <v>2</v>
      </c>
      <c r="E774" s="155">
        <f>E773+F769</f>
        <v>49</v>
      </c>
      <c r="G774">
        <f>武器!H77</f>
        <v>35</v>
      </c>
      <c r="H774">
        <f>武器!I77</f>
        <v>5</v>
      </c>
      <c r="I774">
        <f>武器!J77</f>
        <v>0</v>
      </c>
      <c r="J774">
        <f>武器!K77</f>
        <v>0</v>
      </c>
      <c r="K774">
        <f>武器!M77</f>
        <v>200</v>
      </c>
    </row>
    <row r="775" ht="16.5" spans="1:11">
      <c r="A775" s="155" t="s">
        <v>1209</v>
      </c>
      <c r="B775" s="155" t="s">
        <v>1188</v>
      </c>
      <c r="C775" s="155" t="s">
        <v>409</v>
      </c>
      <c r="D775" s="155">
        <v>2</v>
      </c>
      <c r="E775" s="155">
        <f>E774+F769</f>
        <v>50</v>
      </c>
      <c r="G775">
        <f>武器!H77</f>
        <v>35</v>
      </c>
      <c r="H775">
        <f>武器!I77</f>
        <v>5</v>
      </c>
      <c r="I775">
        <f>武器!J77</f>
        <v>0</v>
      </c>
      <c r="J775">
        <f>武器!K77</f>
        <v>0</v>
      </c>
      <c r="K775">
        <f>武器!M77</f>
        <v>200</v>
      </c>
    </row>
    <row r="776" ht="16.5" spans="1:11">
      <c r="A776" s="155" t="s">
        <v>1210</v>
      </c>
      <c r="B776" s="155" t="s">
        <v>1188</v>
      </c>
      <c r="C776" s="155" t="s">
        <v>409</v>
      </c>
      <c r="D776" s="155">
        <v>2</v>
      </c>
      <c r="E776" s="155">
        <f>E775+F769</f>
        <v>51</v>
      </c>
      <c r="G776">
        <f>武器!H77</f>
        <v>35</v>
      </c>
      <c r="H776">
        <f>武器!I77</f>
        <v>5</v>
      </c>
      <c r="I776">
        <f>武器!J77</f>
        <v>0</v>
      </c>
      <c r="J776">
        <f>武器!K77</f>
        <v>0</v>
      </c>
      <c r="K776">
        <f>武器!M77</f>
        <v>200</v>
      </c>
    </row>
    <row r="777" ht="16.5" spans="1:11">
      <c r="A777" s="155" t="s">
        <v>1211</v>
      </c>
      <c r="B777" s="155" t="s">
        <v>1188</v>
      </c>
      <c r="C777" s="155" t="s">
        <v>409</v>
      </c>
      <c r="D777" s="155">
        <v>2</v>
      </c>
      <c r="E777" s="155">
        <f>E776+F769</f>
        <v>52</v>
      </c>
      <c r="G777">
        <f>武器!H77</f>
        <v>35</v>
      </c>
      <c r="H777">
        <f>武器!I77</f>
        <v>5</v>
      </c>
      <c r="I777">
        <f>武器!J77</f>
        <v>0</v>
      </c>
      <c r="J777">
        <f>武器!K77</f>
        <v>0</v>
      </c>
      <c r="K777">
        <f>武器!M77</f>
        <v>200</v>
      </c>
    </row>
    <row r="778" ht="16.5" spans="1:11">
      <c r="A778" s="155" t="s">
        <v>1212</v>
      </c>
      <c r="B778" s="155" t="s">
        <v>1188</v>
      </c>
      <c r="C778" s="155" t="s">
        <v>409</v>
      </c>
      <c r="D778" s="155">
        <v>2</v>
      </c>
      <c r="E778" s="155">
        <f>E777+F769</f>
        <v>53</v>
      </c>
      <c r="G778">
        <f>武器!H77</f>
        <v>35</v>
      </c>
      <c r="H778">
        <f>武器!I77</f>
        <v>5</v>
      </c>
      <c r="I778">
        <f>武器!J77</f>
        <v>0</v>
      </c>
      <c r="J778">
        <f>武器!K77</f>
        <v>0</v>
      </c>
      <c r="K778">
        <f>武器!M77</f>
        <v>200</v>
      </c>
    </row>
    <row r="779" ht="16.5" spans="1:11">
      <c r="A779" s="155" t="s">
        <v>1213</v>
      </c>
      <c r="B779" s="155" t="s">
        <v>1188</v>
      </c>
      <c r="C779" s="155" t="s">
        <v>409</v>
      </c>
      <c r="D779" s="155">
        <v>2</v>
      </c>
      <c r="E779" s="155">
        <f>E778+F769</f>
        <v>54</v>
      </c>
      <c r="G779">
        <f>武器!H77</f>
        <v>35</v>
      </c>
      <c r="H779">
        <f>武器!I77</f>
        <v>5</v>
      </c>
      <c r="I779">
        <f>武器!J77</f>
        <v>0</v>
      </c>
      <c r="J779">
        <f>武器!K77</f>
        <v>0</v>
      </c>
      <c r="K779">
        <f>武器!M77</f>
        <v>200</v>
      </c>
    </row>
    <row r="780" ht="16.5" spans="1:11">
      <c r="A780" s="155" t="s">
        <v>1214</v>
      </c>
      <c r="B780" s="155" t="s">
        <v>1188</v>
      </c>
      <c r="C780" s="155" t="s">
        <v>409</v>
      </c>
      <c r="D780" s="155">
        <v>2</v>
      </c>
      <c r="E780" s="155">
        <f>E779+F769</f>
        <v>55</v>
      </c>
      <c r="G780">
        <f>武器!H77</f>
        <v>35</v>
      </c>
      <c r="H780">
        <f>武器!I77</f>
        <v>5</v>
      </c>
      <c r="I780">
        <f>武器!J77</f>
        <v>0</v>
      </c>
      <c r="J780">
        <f>武器!K77</f>
        <v>0</v>
      </c>
      <c r="K780">
        <f>武器!M77</f>
        <v>200</v>
      </c>
    </row>
    <row r="781" ht="16.5" spans="1:11">
      <c r="A781" s="155" t="s">
        <v>1215</v>
      </c>
      <c r="B781" s="155" t="s">
        <v>1188</v>
      </c>
      <c r="C781" s="155" t="s">
        <v>409</v>
      </c>
      <c r="D781" s="155">
        <v>2</v>
      </c>
      <c r="E781" s="155">
        <f>E780+F769</f>
        <v>56</v>
      </c>
      <c r="G781">
        <f>武器!H77</f>
        <v>35</v>
      </c>
      <c r="H781">
        <f>武器!I77</f>
        <v>5</v>
      </c>
      <c r="I781">
        <f>武器!J77</f>
        <v>0</v>
      </c>
      <c r="J781">
        <f>武器!K77</f>
        <v>0</v>
      </c>
      <c r="K781">
        <f>武器!M77</f>
        <v>200</v>
      </c>
    </row>
    <row r="782" ht="16.5" spans="1:11">
      <c r="A782" s="155" t="s">
        <v>1216</v>
      </c>
      <c r="B782" s="155" t="s">
        <v>1188</v>
      </c>
      <c r="C782" s="155" t="s">
        <v>409</v>
      </c>
      <c r="D782" s="155">
        <v>2</v>
      </c>
      <c r="E782" s="155">
        <f>E781+F769</f>
        <v>57</v>
      </c>
      <c r="G782">
        <f>武器!H77</f>
        <v>35</v>
      </c>
      <c r="H782">
        <f>武器!I77</f>
        <v>5</v>
      </c>
      <c r="I782">
        <f>武器!J77</f>
        <v>0</v>
      </c>
      <c r="J782">
        <f>武器!K77</f>
        <v>0</v>
      </c>
      <c r="K782">
        <f>武器!M77</f>
        <v>200</v>
      </c>
    </row>
    <row r="783" ht="16.5" spans="1:11">
      <c r="A783" s="155" t="s">
        <v>1217</v>
      </c>
      <c r="B783" s="155" t="s">
        <v>1188</v>
      </c>
      <c r="C783" s="155" t="s">
        <v>409</v>
      </c>
      <c r="D783" s="155">
        <v>2</v>
      </c>
      <c r="E783" s="155">
        <f>E782+F769</f>
        <v>58</v>
      </c>
      <c r="G783">
        <f>武器!H77</f>
        <v>35</v>
      </c>
      <c r="H783">
        <f>武器!I77</f>
        <v>5</v>
      </c>
      <c r="I783">
        <f>武器!J77</f>
        <v>0</v>
      </c>
      <c r="J783">
        <f>武器!K77</f>
        <v>0</v>
      </c>
      <c r="K783">
        <f>武器!M77</f>
        <v>200</v>
      </c>
    </row>
    <row r="784" ht="16.5" spans="1:11">
      <c r="A784" s="155" t="s">
        <v>1218</v>
      </c>
      <c r="B784" s="155" t="s">
        <v>1188</v>
      </c>
      <c r="C784" s="155" t="s">
        <v>409</v>
      </c>
      <c r="D784" s="155">
        <v>3</v>
      </c>
      <c r="E784" s="156">
        <f>武器!L78</f>
        <v>59</v>
      </c>
      <c r="F784">
        <f>INT((E799-E784)/15)</f>
        <v>1</v>
      </c>
      <c r="G784">
        <f>武器!H78</f>
        <v>40</v>
      </c>
      <c r="H784">
        <f>武器!I78</f>
        <v>5</v>
      </c>
      <c r="I784">
        <f>武器!J78</f>
        <v>0</v>
      </c>
      <c r="J784">
        <f>武器!K78</f>
        <v>0</v>
      </c>
      <c r="K784">
        <f>武器!M78</f>
        <v>200</v>
      </c>
    </row>
    <row r="785" ht="16.5" spans="1:11">
      <c r="A785" s="155" t="s">
        <v>1219</v>
      </c>
      <c r="B785" s="155" t="s">
        <v>1188</v>
      </c>
      <c r="C785" s="155" t="s">
        <v>409</v>
      </c>
      <c r="D785" s="155">
        <v>3</v>
      </c>
      <c r="E785" s="155">
        <f>E784+F784</f>
        <v>60</v>
      </c>
      <c r="G785">
        <f>武器!H78</f>
        <v>40</v>
      </c>
      <c r="H785">
        <f>武器!I78</f>
        <v>5</v>
      </c>
      <c r="I785">
        <f>武器!J78</f>
        <v>0</v>
      </c>
      <c r="J785">
        <f>武器!K78</f>
        <v>0</v>
      </c>
      <c r="K785">
        <f>武器!M78</f>
        <v>200</v>
      </c>
    </row>
    <row r="786" ht="16.5" spans="1:11">
      <c r="A786" s="155" t="s">
        <v>1220</v>
      </c>
      <c r="B786" s="155" t="s">
        <v>1188</v>
      </c>
      <c r="C786" s="155" t="s">
        <v>409</v>
      </c>
      <c r="D786" s="155">
        <v>3</v>
      </c>
      <c r="E786" s="155">
        <f>E785+F784</f>
        <v>61</v>
      </c>
      <c r="G786">
        <f>武器!H78</f>
        <v>40</v>
      </c>
      <c r="H786">
        <f>武器!I78</f>
        <v>5</v>
      </c>
      <c r="I786">
        <f>武器!J78</f>
        <v>0</v>
      </c>
      <c r="J786">
        <f>武器!K78</f>
        <v>0</v>
      </c>
      <c r="K786">
        <f>武器!M78</f>
        <v>200</v>
      </c>
    </row>
    <row r="787" ht="16.5" spans="1:11">
      <c r="A787" s="155" t="s">
        <v>1221</v>
      </c>
      <c r="B787" s="155" t="s">
        <v>1188</v>
      </c>
      <c r="C787" s="155" t="s">
        <v>409</v>
      </c>
      <c r="D787" s="155">
        <v>3</v>
      </c>
      <c r="E787" s="155">
        <f>E786+F784</f>
        <v>62</v>
      </c>
      <c r="G787">
        <f>武器!H78</f>
        <v>40</v>
      </c>
      <c r="H787">
        <f>武器!I78</f>
        <v>5</v>
      </c>
      <c r="I787">
        <f>武器!J78</f>
        <v>0</v>
      </c>
      <c r="J787">
        <f>武器!K78</f>
        <v>0</v>
      </c>
      <c r="K787">
        <f>武器!M78</f>
        <v>200</v>
      </c>
    </row>
    <row r="788" ht="16.5" spans="1:11">
      <c r="A788" s="155" t="s">
        <v>1222</v>
      </c>
      <c r="B788" s="155" t="s">
        <v>1188</v>
      </c>
      <c r="C788" s="155" t="s">
        <v>409</v>
      </c>
      <c r="D788" s="155">
        <v>3</v>
      </c>
      <c r="E788" s="155">
        <f>E787+F784</f>
        <v>63</v>
      </c>
      <c r="G788">
        <f>武器!H78</f>
        <v>40</v>
      </c>
      <c r="H788">
        <f>武器!I78</f>
        <v>5</v>
      </c>
      <c r="I788">
        <f>武器!J78</f>
        <v>0</v>
      </c>
      <c r="J788">
        <f>武器!K78</f>
        <v>0</v>
      </c>
      <c r="K788">
        <f>武器!M78</f>
        <v>200</v>
      </c>
    </row>
    <row r="789" ht="16.5" spans="1:11">
      <c r="A789" s="155" t="s">
        <v>1223</v>
      </c>
      <c r="B789" s="155" t="s">
        <v>1188</v>
      </c>
      <c r="C789" s="155" t="s">
        <v>409</v>
      </c>
      <c r="D789" s="155">
        <v>3</v>
      </c>
      <c r="E789" s="155">
        <f>E788+F784</f>
        <v>64</v>
      </c>
      <c r="G789">
        <f>武器!H78</f>
        <v>40</v>
      </c>
      <c r="H789">
        <f>武器!I78</f>
        <v>5</v>
      </c>
      <c r="I789">
        <f>武器!J78</f>
        <v>0</v>
      </c>
      <c r="J789">
        <f>武器!K78</f>
        <v>0</v>
      </c>
      <c r="K789">
        <f>武器!M78</f>
        <v>200</v>
      </c>
    </row>
    <row r="790" ht="16.5" spans="1:11">
      <c r="A790" s="155" t="s">
        <v>1224</v>
      </c>
      <c r="B790" s="155" t="s">
        <v>1188</v>
      </c>
      <c r="C790" s="155" t="s">
        <v>409</v>
      </c>
      <c r="D790" s="155">
        <v>3</v>
      </c>
      <c r="E790" s="155">
        <f>E789+F784</f>
        <v>65</v>
      </c>
      <c r="G790">
        <f>武器!H78</f>
        <v>40</v>
      </c>
      <c r="H790">
        <f>武器!I78</f>
        <v>5</v>
      </c>
      <c r="I790">
        <f>武器!J78</f>
        <v>0</v>
      </c>
      <c r="J790">
        <f>武器!K78</f>
        <v>0</v>
      </c>
      <c r="K790">
        <f>武器!M78</f>
        <v>200</v>
      </c>
    </row>
    <row r="791" ht="16.5" spans="1:11">
      <c r="A791" s="155" t="s">
        <v>1225</v>
      </c>
      <c r="B791" s="155" t="s">
        <v>1188</v>
      </c>
      <c r="C791" s="155" t="s">
        <v>409</v>
      </c>
      <c r="D791" s="155">
        <v>3</v>
      </c>
      <c r="E791" s="155">
        <f>E790+F784</f>
        <v>66</v>
      </c>
      <c r="G791">
        <f>武器!H78</f>
        <v>40</v>
      </c>
      <c r="H791">
        <f>武器!I78</f>
        <v>5</v>
      </c>
      <c r="I791">
        <f>武器!J78</f>
        <v>0</v>
      </c>
      <c r="J791">
        <f>武器!K78</f>
        <v>0</v>
      </c>
      <c r="K791">
        <f>武器!M78</f>
        <v>200</v>
      </c>
    </row>
    <row r="792" ht="16.5" spans="1:11">
      <c r="A792" s="155" t="s">
        <v>1226</v>
      </c>
      <c r="B792" s="155" t="s">
        <v>1188</v>
      </c>
      <c r="C792" s="155" t="s">
        <v>409</v>
      </c>
      <c r="D792" s="155">
        <v>3</v>
      </c>
      <c r="E792" s="155">
        <f>E791+F784</f>
        <v>67</v>
      </c>
      <c r="G792">
        <f>武器!H78</f>
        <v>40</v>
      </c>
      <c r="H792">
        <f>武器!I78</f>
        <v>5</v>
      </c>
      <c r="I792">
        <f>武器!J78</f>
        <v>0</v>
      </c>
      <c r="J792">
        <f>武器!K78</f>
        <v>0</v>
      </c>
      <c r="K792">
        <f>武器!M78</f>
        <v>200</v>
      </c>
    </row>
    <row r="793" ht="16.5" spans="1:11">
      <c r="A793" s="155" t="s">
        <v>1227</v>
      </c>
      <c r="B793" s="155" t="s">
        <v>1188</v>
      </c>
      <c r="C793" s="155" t="s">
        <v>409</v>
      </c>
      <c r="D793" s="155">
        <v>3</v>
      </c>
      <c r="E793" s="155">
        <f>E792+F784</f>
        <v>68</v>
      </c>
      <c r="G793">
        <f>武器!H78</f>
        <v>40</v>
      </c>
      <c r="H793">
        <f>武器!I78</f>
        <v>5</v>
      </c>
      <c r="I793">
        <f>武器!J78</f>
        <v>0</v>
      </c>
      <c r="J793">
        <f>武器!K78</f>
        <v>0</v>
      </c>
      <c r="K793">
        <f>武器!M78</f>
        <v>200</v>
      </c>
    </row>
    <row r="794" ht="16.5" spans="1:11">
      <c r="A794" s="155" t="s">
        <v>1228</v>
      </c>
      <c r="B794" s="155" t="s">
        <v>1188</v>
      </c>
      <c r="C794" s="155" t="s">
        <v>409</v>
      </c>
      <c r="D794" s="155">
        <v>3</v>
      </c>
      <c r="E794" s="155">
        <f>E793+F784</f>
        <v>69</v>
      </c>
      <c r="G794">
        <f>武器!H78</f>
        <v>40</v>
      </c>
      <c r="H794">
        <f>武器!I78</f>
        <v>5</v>
      </c>
      <c r="I794">
        <f>武器!J78</f>
        <v>0</v>
      </c>
      <c r="J794">
        <f>武器!K78</f>
        <v>0</v>
      </c>
      <c r="K794">
        <f>武器!M78</f>
        <v>200</v>
      </c>
    </row>
    <row r="795" ht="16.5" spans="1:11">
      <c r="A795" s="155" t="s">
        <v>1229</v>
      </c>
      <c r="B795" s="155" t="s">
        <v>1188</v>
      </c>
      <c r="C795" s="155" t="s">
        <v>409</v>
      </c>
      <c r="D795" s="155">
        <v>3</v>
      </c>
      <c r="E795" s="155">
        <f>E794+F784</f>
        <v>70</v>
      </c>
      <c r="G795">
        <f>武器!H78</f>
        <v>40</v>
      </c>
      <c r="H795">
        <f>武器!I78</f>
        <v>5</v>
      </c>
      <c r="I795">
        <f>武器!J78</f>
        <v>0</v>
      </c>
      <c r="J795">
        <f>武器!K78</f>
        <v>0</v>
      </c>
      <c r="K795">
        <f>武器!M78</f>
        <v>200</v>
      </c>
    </row>
    <row r="796" ht="16.5" spans="1:11">
      <c r="A796" s="155" t="s">
        <v>1230</v>
      </c>
      <c r="B796" s="155" t="s">
        <v>1188</v>
      </c>
      <c r="C796" s="155" t="s">
        <v>409</v>
      </c>
      <c r="D796" s="155">
        <v>3</v>
      </c>
      <c r="E796" s="155">
        <f>E795+F784</f>
        <v>71</v>
      </c>
      <c r="G796">
        <f>武器!H78</f>
        <v>40</v>
      </c>
      <c r="H796">
        <f>武器!I78</f>
        <v>5</v>
      </c>
      <c r="I796">
        <f>武器!J78</f>
        <v>0</v>
      </c>
      <c r="J796">
        <f>武器!K78</f>
        <v>0</v>
      </c>
      <c r="K796">
        <f>武器!M78</f>
        <v>200</v>
      </c>
    </row>
    <row r="797" ht="16.5" spans="1:11">
      <c r="A797" s="155" t="s">
        <v>1231</v>
      </c>
      <c r="B797" s="155" t="s">
        <v>1188</v>
      </c>
      <c r="C797" s="155" t="s">
        <v>409</v>
      </c>
      <c r="D797" s="155">
        <v>3</v>
      </c>
      <c r="E797" s="155">
        <f>E796+F784</f>
        <v>72</v>
      </c>
      <c r="G797">
        <f>武器!H78</f>
        <v>40</v>
      </c>
      <c r="H797">
        <f>武器!I78</f>
        <v>5</v>
      </c>
      <c r="I797">
        <f>武器!J78</f>
        <v>0</v>
      </c>
      <c r="J797">
        <f>武器!K78</f>
        <v>0</v>
      </c>
      <c r="K797">
        <f>武器!M78</f>
        <v>200</v>
      </c>
    </row>
    <row r="798" ht="16.5" spans="1:11">
      <c r="A798" s="155" t="s">
        <v>1232</v>
      </c>
      <c r="B798" s="155" t="s">
        <v>1188</v>
      </c>
      <c r="C798" s="155" t="s">
        <v>409</v>
      </c>
      <c r="D798" s="155">
        <v>3</v>
      </c>
      <c r="E798" s="155">
        <f>E797+F784</f>
        <v>73</v>
      </c>
      <c r="G798">
        <f>武器!H78</f>
        <v>40</v>
      </c>
      <c r="H798">
        <f>武器!I78</f>
        <v>5</v>
      </c>
      <c r="I798">
        <f>武器!J78</f>
        <v>0</v>
      </c>
      <c r="J798">
        <f>武器!K78</f>
        <v>0</v>
      </c>
      <c r="K798">
        <f>武器!M78</f>
        <v>200</v>
      </c>
    </row>
    <row r="799" ht="16.5" spans="1:11">
      <c r="A799" s="155" t="s">
        <v>1233</v>
      </c>
      <c r="B799" s="155" t="s">
        <v>1188</v>
      </c>
      <c r="C799" s="155" t="s">
        <v>409</v>
      </c>
      <c r="D799" s="155">
        <v>4</v>
      </c>
      <c r="E799" s="156">
        <f>武器!L79</f>
        <v>74</v>
      </c>
      <c r="F799">
        <f>INT((E814-E799)/15)</f>
        <v>1</v>
      </c>
      <c r="G799">
        <f>武器!H79</f>
        <v>45</v>
      </c>
      <c r="H799">
        <f>武器!I79</f>
        <v>5</v>
      </c>
      <c r="I799">
        <f>武器!J79</f>
        <v>0</v>
      </c>
      <c r="J799">
        <f>武器!K79</f>
        <v>0</v>
      </c>
      <c r="K799">
        <f>武器!M79</f>
        <v>200</v>
      </c>
    </row>
    <row r="800" ht="16.5" spans="1:11">
      <c r="A800" s="155" t="s">
        <v>1234</v>
      </c>
      <c r="B800" s="155" t="s">
        <v>1188</v>
      </c>
      <c r="C800" s="155" t="s">
        <v>409</v>
      </c>
      <c r="D800" s="155">
        <v>4</v>
      </c>
      <c r="E800" s="155">
        <f>E799+F799</f>
        <v>75</v>
      </c>
      <c r="G800">
        <f>武器!H79</f>
        <v>45</v>
      </c>
      <c r="H800">
        <f>武器!I79</f>
        <v>5</v>
      </c>
      <c r="I800">
        <f>武器!J79</f>
        <v>0</v>
      </c>
      <c r="J800">
        <f>武器!K79</f>
        <v>0</v>
      </c>
      <c r="K800">
        <f>武器!M79</f>
        <v>200</v>
      </c>
    </row>
    <row r="801" ht="16.5" spans="1:11">
      <c r="A801" s="155" t="s">
        <v>1235</v>
      </c>
      <c r="B801" s="155" t="s">
        <v>1188</v>
      </c>
      <c r="C801" s="155" t="s">
        <v>409</v>
      </c>
      <c r="D801" s="155">
        <v>4</v>
      </c>
      <c r="E801" s="155">
        <f>E800+F799</f>
        <v>76</v>
      </c>
      <c r="G801">
        <f>武器!H79</f>
        <v>45</v>
      </c>
      <c r="H801">
        <f>武器!I79</f>
        <v>5</v>
      </c>
      <c r="I801">
        <f>武器!J79</f>
        <v>0</v>
      </c>
      <c r="J801">
        <f>武器!K79</f>
        <v>0</v>
      </c>
      <c r="K801">
        <f>武器!M79</f>
        <v>200</v>
      </c>
    </row>
    <row r="802" ht="16.5" spans="1:11">
      <c r="A802" s="155" t="s">
        <v>1236</v>
      </c>
      <c r="B802" s="155" t="s">
        <v>1188</v>
      </c>
      <c r="C802" s="155" t="s">
        <v>409</v>
      </c>
      <c r="D802" s="155">
        <v>4</v>
      </c>
      <c r="E802" s="155">
        <f>E801+F799</f>
        <v>77</v>
      </c>
      <c r="G802">
        <f>武器!H79</f>
        <v>45</v>
      </c>
      <c r="H802">
        <f>武器!I79</f>
        <v>5</v>
      </c>
      <c r="I802">
        <f>武器!J79</f>
        <v>0</v>
      </c>
      <c r="J802">
        <f>武器!K79</f>
        <v>0</v>
      </c>
      <c r="K802">
        <f>武器!M79</f>
        <v>200</v>
      </c>
    </row>
    <row r="803" ht="16.5" spans="1:11">
      <c r="A803" s="155" t="s">
        <v>1237</v>
      </c>
      <c r="B803" s="155" t="s">
        <v>1188</v>
      </c>
      <c r="C803" s="155" t="s">
        <v>409</v>
      </c>
      <c r="D803" s="155">
        <v>4</v>
      </c>
      <c r="E803" s="155">
        <f>E802+F799</f>
        <v>78</v>
      </c>
      <c r="G803">
        <f>武器!H79</f>
        <v>45</v>
      </c>
      <c r="H803">
        <f>武器!I79</f>
        <v>5</v>
      </c>
      <c r="I803">
        <f>武器!J79</f>
        <v>0</v>
      </c>
      <c r="J803">
        <f>武器!K79</f>
        <v>0</v>
      </c>
      <c r="K803">
        <f>武器!M79</f>
        <v>200</v>
      </c>
    </row>
    <row r="804" ht="16.5" spans="1:11">
      <c r="A804" s="155" t="s">
        <v>1238</v>
      </c>
      <c r="B804" s="155" t="s">
        <v>1188</v>
      </c>
      <c r="C804" s="155" t="s">
        <v>409</v>
      </c>
      <c r="D804" s="155">
        <v>4</v>
      </c>
      <c r="E804" s="155">
        <f>E803+F799</f>
        <v>79</v>
      </c>
      <c r="G804">
        <f>武器!H79</f>
        <v>45</v>
      </c>
      <c r="H804">
        <f>武器!I79</f>
        <v>5</v>
      </c>
      <c r="I804">
        <f>武器!J79</f>
        <v>0</v>
      </c>
      <c r="J804">
        <f>武器!K79</f>
        <v>0</v>
      </c>
      <c r="K804">
        <f>武器!M79</f>
        <v>200</v>
      </c>
    </row>
    <row r="805" ht="16.5" spans="1:11">
      <c r="A805" s="155" t="s">
        <v>1239</v>
      </c>
      <c r="B805" s="155" t="s">
        <v>1188</v>
      </c>
      <c r="C805" s="155" t="s">
        <v>409</v>
      </c>
      <c r="D805" s="155">
        <v>4</v>
      </c>
      <c r="E805" s="155">
        <f>E804+F799</f>
        <v>80</v>
      </c>
      <c r="G805">
        <f>武器!H79</f>
        <v>45</v>
      </c>
      <c r="H805">
        <f>武器!I79</f>
        <v>5</v>
      </c>
      <c r="I805">
        <f>武器!J79</f>
        <v>0</v>
      </c>
      <c r="J805">
        <f>武器!K79</f>
        <v>0</v>
      </c>
      <c r="K805">
        <f>武器!M79</f>
        <v>200</v>
      </c>
    </row>
    <row r="806" ht="16.5" spans="1:11">
      <c r="A806" s="155" t="s">
        <v>1240</v>
      </c>
      <c r="B806" s="155" t="s">
        <v>1188</v>
      </c>
      <c r="C806" s="155" t="s">
        <v>409</v>
      </c>
      <c r="D806" s="155">
        <v>4</v>
      </c>
      <c r="E806" s="155">
        <f>E805+F799</f>
        <v>81</v>
      </c>
      <c r="G806">
        <f>武器!H79</f>
        <v>45</v>
      </c>
      <c r="H806">
        <f>武器!I79</f>
        <v>5</v>
      </c>
      <c r="I806">
        <f>武器!J79</f>
        <v>0</v>
      </c>
      <c r="J806">
        <f>武器!K79</f>
        <v>0</v>
      </c>
      <c r="K806">
        <f>武器!M79</f>
        <v>200</v>
      </c>
    </row>
    <row r="807" ht="16.5" spans="1:11">
      <c r="A807" s="155" t="s">
        <v>1241</v>
      </c>
      <c r="B807" s="155" t="s">
        <v>1188</v>
      </c>
      <c r="C807" s="155" t="s">
        <v>409</v>
      </c>
      <c r="D807" s="155">
        <v>4</v>
      </c>
      <c r="E807" s="155">
        <f>E806+F799</f>
        <v>82</v>
      </c>
      <c r="G807">
        <f>武器!H79</f>
        <v>45</v>
      </c>
      <c r="H807">
        <f>武器!I79</f>
        <v>5</v>
      </c>
      <c r="I807">
        <f>武器!J79</f>
        <v>0</v>
      </c>
      <c r="J807">
        <f>武器!K79</f>
        <v>0</v>
      </c>
      <c r="K807">
        <f>武器!M79</f>
        <v>200</v>
      </c>
    </row>
    <row r="808" ht="16.5" spans="1:11">
      <c r="A808" s="155" t="s">
        <v>1242</v>
      </c>
      <c r="B808" s="155" t="s">
        <v>1188</v>
      </c>
      <c r="C808" s="155" t="s">
        <v>409</v>
      </c>
      <c r="D808" s="155">
        <v>4</v>
      </c>
      <c r="E808" s="155">
        <f>E807+F799</f>
        <v>83</v>
      </c>
      <c r="G808">
        <f>武器!H79</f>
        <v>45</v>
      </c>
      <c r="H808">
        <f>武器!I79</f>
        <v>5</v>
      </c>
      <c r="I808">
        <f>武器!J79</f>
        <v>0</v>
      </c>
      <c r="J808">
        <f>武器!K79</f>
        <v>0</v>
      </c>
      <c r="K808">
        <f>武器!M79</f>
        <v>200</v>
      </c>
    </row>
    <row r="809" ht="16.5" spans="1:11">
      <c r="A809" s="155" t="s">
        <v>1243</v>
      </c>
      <c r="B809" s="155" t="s">
        <v>1188</v>
      </c>
      <c r="C809" s="155" t="s">
        <v>409</v>
      </c>
      <c r="D809" s="155">
        <v>4</v>
      </c>
      <c r="E809" s="155">
        <f>E808+F799</f>
        <v>84</v>
      </c>
      <c r="G809">
        <f>武器!H79</f>
        <v>45</v>
      </c>
      <c r="H809">
        <f>武器!I79</f>
        <v>5</v>
      </c>
      <c r="I809">
        <f>武器!J79</f>
        <v>0</v>
      </c>
      <c r="J809">
        <f>武器!K79</f>
        <v>0</v>
      </c>
      <c r="K809">
        <f>武器!M79</f>
        <v>200</v>
      </c>
    </row>
    <row r="810" ht="16.5" spans="1:11">
      <c r="A810" s="155" t="s">
        <v>1244</v>
      </c>
      <c r="B810" s="155" t="s">
        <v>1188</v>
      </c>
      <c r="C810" s="155" t="s">
        <v>409</v>
      </c>
      <c r="D810" s="155">
        <v>4</v>
      </c>
      <c r="E810" s="155">
        <f>E809+F799</f>
        <v>85</v>
      </c>
      <c r="G810">
        <f>武器!H79</f>
        <v>45</v>
      </c>
      <c r="H810">
        <f>武器!I79</f>
        <v>5</v>
      </c>
      <c r="I810">
        <f>武器!J79</f>
        <v>0</v>
      </c>
      <c r="J810">
        <f>武器!K79</f>
        <v>0</v>
      </c>
      <c r="K810">
        <f>武器!M79</f>
        <v>200</v>
      </c>
    </row>
    <row r="811" ht="16.5" spans="1:11">
      <c r="A811" s="155" t="s">
        <v>1245</v>
      </c>
      <c r="B811" s="155" t="s">
        <v>1188</v>
      </c>
      <c r="C811" s="155" t="s">
        <v>409</v>
      </c>
      <c r="D811" s="155">
        <v>4</v>
      </c>
      <c r="E811" s="155">
        <f>E810+F799</f>
        <v>86</v>
      </c>
      <c r="G811">
        <f>武器!H79</f>
        <v>45</v>
      </c>
      <c r="H811">
        <f>武器!I79</f>
        <v>5</v>
      </c>
      <c r="I811">
        <f>武器!J79</f>
        <v>0</v>
      </c>
      <c r="J811">
        <f>武器!K79</f>
        <v>0</v>
      </c>
      <c r="K811">
        <f>武器!M79</f>
        <v>200</v>
      </c>
    </row>
    <row r="812" ht="16.5" spans="1:11">
      <c r="A812" s="155" t="s">
        <v>1246</v>
      </c>
      <c r="B812" s="155" t="s">
        <v>1188</v>
      </c>
      <c r="C812" s="155" t="s">
        <v>409</v>
      </c>
      <c r="D812" s="155">
        <v>4</v>
      </c>
      <c r="E812" s="155">
        <f>E811+F799</f>
        <v>87</v>
      </c>
      <c r="G812">
        <f>武器!H79</f>
        <v>45</v>
      </c>
      <c r="H812">
        <f>武器!I79</f>
        <v>5</v>
      </c>
      <c r="I812">
        <f>武器!J79</f>
        <v>0</v>
      </c>
      <c r="J812">
        <f>武器!K79</f>
        <v>0</v>
      </c>
      <c r="K812">
        <f>武器!M79</f>
        <v>200</v>
      </c>
    </row>
    <row r="813" ht="16.5" spans="1:11">
      <c r="A813" s="155" t="s">
        <v>1247</v>
      </c>
      <c r="B813" s="155" t="s">
        <v>1188</v>
      </c>
      <c r="C813" s="155" t="s">
        <v>409</v>
      </c>
      <c r="D813" s="155">
        <v>4</v>
      </c>
      <c r="E813" s="155">
        <f>E812+F799</f>
        <v>88</v>
      </c>
      <c r="G813">
        <f>武器!H79</f>
        <v>45</v>
      </c>
      <c r="H813">
        <f>武器!I79</f>
        <v>5</v>
      </c>
      <c r="I813">
        <f>武器!J79</f>
        <v>0</v>
      </c>
      <c r="J813">
        <f>武器!K79</f>
        <v>0</v>
      </c>
      <c r="K813">
        <f>武器!M79</f>
        <v>200</v>
      </c>
    </row>
    <row r="814" ht="16.5" spans="1:11">
      <c r="A814" s="155" t="s">
        <v>1248</v>
      </c>
      <c r="B814" s="155" t="s">
        <v>1188</v>
      </c>
      <c r="C814" s="155" t="s">
        <v>409</v>
      </c>
      <c r="D814" s="155">
        <v>5</v>
      </c>
      <c r="E814" s="156">
        <f>武器!L80</f>
        <v>89</v>
      </c>
      <c r="F814">
        <f>F799</f>
        <v>1</v>
      </c>
      <c r="G814">
        <f>武器!H80</f>
        <v>50</v>
      </c>
      <c r="H814">
        <f>武器!I80</f>
        <v>5</v>
      </c>
      <c r="I814">
        <f>武器!J80</f>
        <v>0</v>
      </c>
      <c r="J814">
        <f>武器!K80</f>
        <v>0</v>
      </c>
      <c r="K814">
        <f>武器!M80</f>
        <v>200</v>
      </c>
    </row>
    <row r="815" ht="16.5" spans="1:11">
      <c r="A815" s="155" t="s">
        <v>1249</v>
      </c>
      <c r="B815" s="155" t="s">
        <v>1188</v>
      </c>
      <c r="C815" s="155" t="s">
        <v>409</v>
      </c>
      <c r="D815" s="155">
        <v>5</v>
      </c>
      <c r="E815" s="155">
        <f>E814+F814</f>
        <v>90</v>
      </c>
      <c r="G815">
        <f>武器!H80</f>
        <v>50</v>
      </c>
      <c r="H815">
        <f>武器!I80</f>
        <v>5</v>
      </c>
      <c r="I815">
        <f>武器!J80</f>
        <v>0</v>
      </c>
      <c r="J815">
        <f>武器!K80</f>
        <v>0</v>
      </c>
      <c r="K815">
        <f>武器!M80</f>
        <v>200</v>
      </c>
    </row>
    <row r="816" ht="16.5" spans="1:11">
      <c r="A816" s="155" t="s">
        <v>1250</v>
      </c>
      <c r="B816" s="155" t="s">
        <v>1188</v>
      </c>
      <c r="C816" s="155" t="s">
        <v>409</v>
      </c>
      <c r="D816" s="155">
        <v>5</v>
      </c>
      <c r="E816" s="155">
        <f>E815+F814</f>
        <v>91</v>
      </c>
      <c r="G816">
        <f>武器!H80</f>
        <v>50</v>
      </c>
      <c r="H816">
        <f>武器!I80</f>
        <v>5</v>
      </c>
      <c r="I816">
        <f>武器!J80</f>
        <v>0</v>
      </c>
      <c r="J816">
        <f>武器!K80</f>
        <v>0</v>
      </c>
      <c r="K816">
        <f>武器!M80</f>
        <v>200</v>
      </c>
    </row>
    <row r="817" ht="16.5" spans="1:11">
      <c r="A817" s="155" t="s">
        <v>1251</v>
      </c>
      <c r="B817" s="155" t="s">
        <v>1188</v>
      </c>
      <c r="C817" s="155" t="s">
        <v>409</v>
      </c>
      <c r="D817" s="155">
        <v>5</v>
      </c>
      <c r="E817" s="155">
        <f>E816+F814</f>
        <v>92</v>
      </c>
      <c r="G817">
        <f>武器!H80</f>
        <v>50</v>
      </c>
      <c r="H817">
        <f>武器!I80</f>
        <v>5</v>
      </c>
      <c r="I817">
        <f>武器!J80</f>
        <v>0</v>
      </c>
      <c r="J817">
        <f>武器!K80</f>
        <v>0</v>
      </c>
      <c r="K817">
        <f>武器!M80</f>
        <v>200</v>
      </c>
    </row>
    <row r="818" ht="16.5" spans="1:11">
      <c r="A818" s="155" t="s">
        <v>1252</v>
      </c>
      <c r="B818" s="155" t="s">
        <v>1188</v>
      </c>
      <c r="C818" s="155" t="s">
        <v>409</v>
      </c>
      <c r="D818" s="155">
        <v>5</v>
      </c>
      <c r="E818" s="155">
        <f>E817+F814</f>
        <v>93</v>
      </c>
      <c r="G818">
        <f>武器!H80</f>
        <v>50</v>
      </c>
      <c r="H818">
        <f>武器!I80</f>
        <v>5</v>
      </c>
      <c r="I818">
        <f>武器!J80</f>
        <v>0</v>
      </c>
      <c r="J818">
        <f>武器!K80</f>
        <v>0</v>
      </c>
      <c r="K818">
        <f>武器!M80</f>
        <v>200</v>
      </c>
    </row>
    <row r="819" ht="16.5" spans="1:11">
      <c r="A819" s="155" t="s">
        <v>1253</v>
      </c>
      <c r="B819" s="155" t="s">
        <v>1188</v>
      </c>
      <c r="C819" s="155" t="s">
        <v>409</v>
      </c>
      <c r="D819" s="155">
        <v>5</v>
      </c>
      <c r="E819" s="155">
        <f>E818+F814</f>
        <v>94</v>
      </c>
      <c r="G819">
        <f>武器!H80</f>
        <v>50</v>
      </c>
      <c r="H819">
        <f>武器!I80</f>
        <v>5</v>
      </c>
      <c r="I819">
        <f>武器!J80</f>
        <v>0</v>
      </c>
      <c r="J819">
        <f>武器!K80</f>
        <v>0</v>
      </c>
      <c r="K819">
        <f>武器!M80</f>
        <v>200</v>
      </c>
    </row>
    <row r="820" ht="16.5" spans="1:11">
      <c r="A820" s="155" t="s">
        <v>1254</v>
      </c>
      <c r="B820" s="155" t="s">
        <v>1188</v>
      </c>
      <c r="C820" s="155" t="s">
        <v>409</v>
      </c>
      <c r="D820" s="155">
        <v>5</v>
      </c>
      <c r="E820" s="155">
        <f>E819+F814</f>
        <v>95</v>
      </c>
      <c r="G820">
        <f>武器!H80</f>
        <v>50</v>
      </c>
      <c r="H820">
        <f>武器!I80</f>
        <v>5</v>
      </c>
      <c r="I820">
        <f>武器!J80</f>
        <v>0</v>
      </c>
      <c r="J820">
        <f>武器!K80</f>
        <v>0</v>
      </c>
      <c r="K820">
        <f>武器!M80</f>
        <v>200</v>
      </c>
    </row>
    <row r="821" ht="16.5" spans="1:11">
      <c r="A821" s="155" t="s">
        <v>1255</v>
      </c>
      <c r="B821" s="155" t="s">
        <v>1188</v>
      </c>
      <c r="C821" s="155" t="s">
        <v>409</v>
      </c>
      <c r="D821" s="155">
        <v>5</v>
      </c>
      <c r="E821" s="155">
        <f>E820+F814</f>
        <v>96</v>
      </c>
      <c r="G821">
        <f>武器!H80</f>
        <v>50</v>
      </c>
      <c r="H821">
        <f>武器!I80</f>
        <v>5</v>
      </c>
      <c r="I821">
        <f>武器!J80</f>
        <v>0</v>
      </c>
      <c r="J821">
        <f>武器!K80</f>
        <v>0</v>
      </c>
      <c r="K821">
        <f>武器!M80</f>
        <v>200</v>
      </c>
    </row>
    <row r="822" ht="16.5" spans="1:11">
      <c r="A822" s="155" t="s">
        <v>1256</v>
      </c>
      <c r="B822" s="155" t="s">
        <v>1188</v>
      </c>
      <c r="C822" s="155" t="s">
        <v>409</v>
      </c>
      <c r="D822" s="155">
        <v>5</v>
      </c>
      <c r="E822" s="155">
        <f>E821+F814</f>
        <v>97</v>
      </c>
      <c r="G822">
        <f>武器!H80</f>
        <v>50</v>
      </c>
      <c r="H822">
        <f>武器!I80</f>
        <v>5</v>
      </c>
      <c r="I822">
        <f>武器!J80</f>
        <v>0</v>
      </c>
      <c r="J822">
        <f>武器!K80</f>
        <v>0</v>
      </c>
      <c r="K822">
        <f>武器!M80</f>
        <v>200</v>
      </c>
    </row>
    <row r="823" ht="16.5" spans="1:11">
      <c r="A823" s="155" t="s">
        <v>1257</v>
      </c>
      <c r="B823" s="155" t="s">
        <v>1188</v>
      </c>
      <c r="C823" s="155" t="s">
        <v>409</v>
      </c>
      <c r="D823" s="155">
        <v>5</v>
      </c>
      <c r="E823" s="155">
        <f>E822+F814</f>
        <v>98</v>
      </c>
      <c r="G823">
        <f>武器!H80</f>
        <v>50</v>
      </c>
      <c r="H823">
        <f>武器!I80</f>
        <v>5</v>
      </c>
      <c r="I823">
        <f>武器!J80</f>
        <v>0</v>
      </c>
      <c r="J823">
        <f>武器!K80</f>
        <v>0</v>
      </c>
      <c r="K823">
        <f>武器!M80</f>
        <v>200</v>
      </c>
    </row>
    <row r="824" ht="16.5" spans="1:11">
      <c r="A824" s="155" t="s">
        <v>1258</v>
      </c>
      <c r="B824" s="155" t="s">
        <v>1188</v>
      </c>
      <c r="C824" s="155" t="s">
        <v>409</v>
      </c>
      <c r="D824" s="155">
        <v>5</v>
      </c>
      <c r="E824" s="155">
        <f>E823+F814</f>
        <v>99</v>
      </c>
      <c r="G824">
        <f>武器!H80</f>
        <v>50</v>
      </c>
      <c r="H824">
        <f>武器!I80</f>
        <v>5</v>
      </c>
      <c r="I824">
        <f>武器!J80</f>
        <v>0</v>
      </c>
      <c r="J824">
        <f>武器!K80</f>
        <v>0</v>
      </c>
      <c r="K824">
        <f>武器!M80</f>
        <v>200</v>
      </c>
    </row>
    <row r="825" ht="16.5" spans="1:11">
      <c r="A825" s="155" t="s">
        <v>1259</v>
      </c>
      <c r="B825" s="155" t="s">
        <v>1188</v>
      </c>
      <c r="C825" s="155" t="s">
        <v>409</v>
      </c>
      <c r="D825" s="155">
        <v>5</v>
      </c>
      <c r="E825" s="155">
        <f>E824+F814</f>
        <v>100</v>
      </c>
      <c r="G825">
        <f>武器!H80</f>
        <v>50</v>
      </c>
      <c r="H825">
        <f>武器!I80</f>
        <v>5</v>
      </c>
      <c r="I825">
        <f>武器!J80</f>
        <v>0</v>
      </c>
      <c r="J825">
        <f>武器!K80</f>
        <v>0</v>
      </c>
      <c r="K825">
        <f>武器!M80</f>
        <v>200</v>
      </c>
    </row>
    <row r="826" ht="16.5" spans="1:11">
      <c r="A826" s="155" t="s">
        <v>1260</v>
      </c>
      <c r="B826" s="155" t="s">
        <v>1188</v>
      </c>
      <c r="C826" s="155" t="s">
        <v>409</v>
      </c>
      <c r="D826" s="155">
        <v>5</v>
      </c>
      <c r="E826" s="155">
        <f>E825+F814</f>
        <v>101</v>
      </c>
      <c r="G826">
        <f>武器!H80</f>
        <v>50</v>
      </c>
      <c r="H826">
        <f>武器!I80</f>
        <v>5</v>
      </c>
      <c r="I826">
        <f>武器!J80</f>
        <v>0</v>
      </c>
      <c r="J826">
        <f>武器!K80</f>
        <v>0</v>
      </c>
      <c r="K826">
        <f>武器!M80</f>
        <v>200</v>
      </c>
    </row>
    <row r="827" ht="16.5" spans="1:11">
      <c r="A827" s="155" t="s">
        <v>1261</v>
      </c>
      <c r="B827" s="155" t="s">
        <v>1188</v>
      </c>
      <c r="C827" s="155" t="s">
        <v>409</v>
      </c>
      <c r="D827" s="155">
        <v>5</v>
      </c>
      <c r="E827" s="155">
        <f>E826+F814</f>
        <v>102</v>
      </c>
      <c r="G827">
        <f>武器!H80</f>
        <v>50</v>
      </c>
      <c r="H827">
        <f>武器!I80</f>
        <v>5</v>
      </c>
      <c r="I827">
        <f>武器!J80</f>
        <v>0</v>
      </c>
      <c r="J827">
        <f>武器!K80</f>
        <v>0</v>
      </c>
      <c r="K827">
        <f>武器!M80</f>
        <v>200</v>
      </c>
    </row>
    <row r="828" ht="16.5" spans="1:11">
      <c r="A828" s="155" t="s">
        <v>1262</v>
      </c>
      <c r="B828" s="155" t="s">
        <v>1188</v>
      </c>
      <c r="C828" s="155" t="s">
        <v>409</v>
      </c>
      <c r="D828" s="155">
        <v>5</v>
      </c>
      <c r="E828" s="155">
        <f>E827+F814</f>
        <v>103</v>
      </c>
      <c r="G828">
        <f>武器!H80</f>
        <v>50</v>
      </c>
      <c r="H828">
        <f>武器!I80</f>
        <v>5</v>
      </c>
      <c r="I828">
        <f>武器!J80</f>
        <v>0</v>
      </c>
      <c r="J828">
        <f>武器!K80</f>
        <v>0</v>
      </c>
      <c r="K828">
        <f>武器!M80</f>
        <v>200</v>
      </c>
    </row>
    <row r="829" ht="16.5" spans="1:11">
      <c r="A829" s="123" t="s">
        <v>1263</v>
      </c>
      <c r="B829" s="123" t="s">
        <v>1264</v>
      </c>
      <c r="C829" s="123" t="s">
        <v>416</v>
      </c>
      <c r="D829" s="123">
        <v>1</v>
      </c>
      <c r="E829" s="157">
        <f>武器!L82</f>
        <v>44</v>
      </c>
      <c r="F829">
        <f>INT((E844-E829)/15)</f>
        <v>1</v>
      </c>
      <c r="G829">
        <f>武器!H82</f>
        <v>35</v>
      </c>
      <c r="H829">
        <f>武器!I82</f>
        <v>5</v>
      </c>
      <c r="I829">
        <f>武器!J82</f>
        <v>0</v>
      </c>
      <c r="J829">
        <f>武器!K82</f>
        <v>0</v>
      </c>
      <c r="K829">
        <f>武器!M82</f>
        <v>300</v>
      </c>
    </row>
    <row r="830" ht="16.5" spans="1:11">
      <c r="A830" s="123" t="s">
        <v>1265</v>
      </c>
      <c r="B830" s="123" t="s">
        <v>1264</v>
      </c>
      <c r="C830" s="123" t="s">
        <v>416</v>
      </c>
      <c r="D830" s="123">
        <v>1</v>
      </c>
      <c r="E830" s="155">
        <f>E829+F829</f>
        <v>45</v>
      </c>
      <c r="G830">
        <f>武器!H82</f>
        <v>35</v>
      </c>
      <c r="H830">
        <f>武器!I82</f>
        <v>5</v>
      </c>
      <c r="I830">
        <f>武器!J82</f>
        <v>0</v>
      </c>
      <c r="J830">
        <f>武器!K82</f>
        <v>0</v>
      </c>
      <c r="K830">
        <f>武器!M82</f>
        <v>300</v>
      </c>
    </row>
    <row r="831" ht="16.5" spans="1:11">
      <c r="A831" s="123" t="s">
        <v>1266</v>
      </c>
      <c r="B831" s="123" t="s">
        <v>1264</v>
      </c>
      <c r="C831" s="123" t="s">
        <v>416</v>
      </c>
      <c r="D831" s="123">
        <v>1</v>
      </c>
      <c r="E831" s="155">
        <f>E830+F829</f>
        <v>46</v>
      </c>
      <c r="G831">
        <f>武器!H82</f>
        <v>35</v>
      </c>
      <c r="H831">
        <f>武器!I82</f>
        <v>5</v>
      </c>
      <c r="I831">
        <f>武器!J82</f>
        <v>0</v>
      </c>
      <c r="J831">
        <f>武器!K82</f>
        <v>0</v>
      </c>
      <c r="K831">
        <f>武器!M82</f>
        <v>300</v>
      </c>
    </row>
    <row r="832" ht="16.5" spans="1:11">
      <c r="A832" s="123" t="s">
        <v>1267</v>
      </c>
      <c r="B832" s="123" t="s">
        <v>1264</v>
      </c>
      <c r="C832" s="123" t="s">
        <v>416</v>
      </c>
      <c r="D832" s="123">
        <v>1</v>
      </c>
      <c r="E832" s="155">
        <f>E831+F829</f>
        <v>47</v>
      </c>
      <c r="G832">
        <f>武器!H82</f>
        <v>35</v>
      </c>
      <c r="H832">
        <f>武器!I82</f>
        <v>5</v>
      </c>
      <c r="I832">
        <f>武器!J82</f>
        <v>0</v>
      </c>
      <c r="J832">
        <f>武器!K82</f>
        <v>0</v>
      </c>
      <c r="K832">
        <f>武器!M82</f>
        <v>300</v>
      </c>
    </row>
    <row r="833" ht="16.5" spans="1:11">
      <c r="A833" s="123" t="s">
        <v>1268</v>
      </c>
      <c r="B833" s="123" t="s">
        <v>1264</v>
      </c>
      <c r="C833" s="123" t="s">
        <v>416</v>
      </c>
      <c r="D833" s="123">
        <v>1</v>
      </c>
      <c r="E833" s="155">
        <f>E832+F829</f>
        <v>48</v>
      </c>
      <c r="G833">
        <f>武器!H82</f>
        <v>35</v>
      </c>
      <c r="H833">
        <f>武器!I82</f>
        <v>5</v>
      </c>
      <c r="I833">
        <f>武器!J82</f>
        <v>0</v>
      </c>
      <c r="J833">
        <f>武器!K82</f>
        <v>0</v>
      </c>
      <c r="K833">
        <f>武器!M82</f>
        <v>300</v>
      </c>
    </row>
    <row r="834" ht="16.5" spans="1:11">
      <c r="A834" s="123" t="s">
        <v>1269</v>
      </c>
      <c r="B834" s="123" t="s">
        <v>1264</v>
      </c>
      <c r="C834" s="123" t="s">
        <v>416</v>
      </c>
      <c r="D834" s="123">
        <v>1</v>
      </c>
      <c r="E834" s="155">
        <f>E833+F829</f>
        <v>49</v>
      </c>
      <c r="G834">
        <f>武器!H82</f>
        <v>35</v>
      </c>
      <c r="H834">
        <f>武器!I82</f>
        <v>5</v>
      </c>
      <c r="I834">
        <f>武器!J82</f>
        <v>0</v>
      </c>
      <c r="J834">
        <f>武器!K82</f>
        <v>0</v>
      </c>
      <c r="K834">
        <f>武器!M82</f>
        <v>300</v>
      </c>
    </row>
    <row r="835" ht="16.5" spans="1:11">
      <c r="A835" s="123" t="s">
        <v>1270</v>
      </c>
      <c r="B835" s="123" t="s">
        <v>1264</v>
      </c>
      <c r="C835" s="123" t="s">
        <v>416</v>
      </c>
      <c r="D835" s="123">
        <v>1</v>
      </c>
      <c r="E835" s="155">
        <f>E834+F829</f>
        <v>50</v>
      </c>
      <c r="G835">
        <f>武器!H82</f>
        <v>35</v>
      </c>
      <c r="H835">
        <f>武器!I82</f>
        <v>5</v>
      </c>
      <c r="I835">
        <f>武器!J82</f>
        <v>0</v>
      </c>
      <c r="J835">
        <f>武器!K82</f>
        <v>0</v>
      </c>
      <c r="K835">
        <f>武器!M82</f>
        <v>300</v>
      </c>
    </row>
    <row r="836" ht="16.5" spans="1:11">
      <c r="A836" s="123" t="s">
        <v>1271</v>
      </c>
      <c r="B836" s="123" t="s">
        <v>1264</v>
      </c>
      <c r="C836" s="123" t="s">
        <v>416</v>
      </c>
      <c r="D836" s="123">
        <v>1</v>
      </c>
      <c r="E836" s="155">
        <f>E835+F829</f>
        <v>51</v>
      </c>
      <c r="G836">
        <f>武器!H82</f>
        <v>35</v>
      </c>
      <c r="H836">
        <f>武器!I82</f>
        <v>5</v>
      </c>
      <c r="I836">
        <f>武器!J82</f>
        <v>0</v>
      </c>
      <c r="J836">
        <f>武器!K82</f>
        <v>0</v>
      </c>
      <c r="K836">
        <f>武器!M82</f>
        <v>300</v>
      </c>
    </row>
    <row r="837" ht="16.5" spans="1:11">
      <c r="A837" s="123" t="s">
        <v>1272</v>
      </c>
      <c r="B837" s="123" t="s">
        <v>1264</v>
      </c>
      <c r="C837" s="123" t="s">
        <v>416</v>
      </c>
      <c r="D837" s="123">
        <v>1</v>
      </c>
      <c r="E837" s="155">
        <f>E836+F829</f>
        <v>52</v>
      </c>
      <c r="G837">
        <f>武器!H82</f>
        <v>35</v>
      </c>
      <c r="H837">
        <f>武器!I82</f>
        <v>5</v>
      </c>
      <c r="I837">
        <f>武器!J82</f>
        <v>0</v>
      </c>
      <c r="J837">
        <f>武器!K82</f>
        <v>0</v>
      </c>
      <c r="K837">
        <f>武器!M82</f>
        <v>300</v>
      </c>
    </row>
    <row r="838" ht="16.5" spans="1:11">
      <c r="A838" s="123" t="s">
        <v>1273</v>
      </c>
      <c r="B838" s="123" t="s">
        <v>1264</v>
      </c>
      <c r="C838" s="123" t="s">
        <v>416</v>
      </c>
      <c r="D838" s="123">
        <v>1</v>
      </c>
      <c r="E838" s="155">
        <f>E837+F829</f>
        <v>53</v>
      </c>
      <c r="G838">
        <f>武器!H82</f>
        <v>35</v>
      </c>
      <c r="H838">
        <f>武器!I82</f>
        <v>5</v>
      </c>
      <c r="I838">
        <f>武器!J82</f>
        <v>0</v>
      </c>
      <c r="J838">
        <f>武器!K82</f>
        <v>0</v>
      </c>
      <c r="K838">
        <f>武器!M82</f>
        <v>300</v>
      </c>
    </row>
    <row r="839" ht="16.5" spans="1:11">
      <c r="A839" s="123" t="s">
        <v>1274</v>
      </c>
      <c r="B839" s="123" t="s">
        <v>1264</v>
      </c>
      <c r="C839" s="123" t="s">
        <v>416</v>
      </c>
      <c r="D839" s="123">
        <v>1</v>
      </c>
      <c r="E839" s="155">
        <f>E838+F829</f>
        <v>54</v>
      </c>
      <c r="G839">
        <f>武器!H82</f>
        <v>35</v>
      </c>
      <c r="H839">
        <f>武器!I82</f>
        <v>5</v>
      </c>
      <c r="I839">
        <f>武器!J82</f>
        <v>0</v>
      </c>
      <c r="J839">
        <f>武器!K82</f>
        <v>0</v>
      </c>
      <c r="K839">
        <f>武器!M82</f>
        <v>300</v>
      </c>
    </row>
    <row r="840" ht="16.5" spans="1:11">
      <c r="A840" s="123" t="s">
        <v>1275</v>
      </c>
      <c r="B840" s="123" t="s">
        <v>1264</v>
      </c>
      <c r="C840" s="123" t="s">
        <v>416</v>
      </c>
      <c r="D840" s="123">
        <v>1</v>
      </c>
      <c r="E840" s="155">
        <f>E839+F829</f>
        <v>55</v>
      </c>
      <c r="G840">
        <f>武器!H82</f>
        <v>35</v>
      </c>
      <c r="H840">
        <f>武器!I82</f>
        <v>5</v>
      </c>
      <c r="I840">
        <f>武器!J82</f>
        <v>0</v>
      </c>
      <c r="J840">
        <f>武器!K82</f>
        <v>0</v>
      </c>
      <c r="K840">
        <f>武器!M82</f>
        <v>300</v>
      </c>
    </row>
    <row r="841" ht="16.5" spans="1:11">
      <c r="A841" s="123" t="s">
        <v>1276</v>
      </c>
      <c r="B841" s="123" t="s">
        <v>1264</v>
      </c>
      <c r="C841" s="123" t="s">
        <v>416</v>
      </c>
      <c r="D841" s="123">
        <v>1</v>
      </c>
      <c r="E841" s="155">
        <f>E840+F829</f>
        <v>56</v>
      </c>
      <c r="G841">
        <f>武器!H82</f>
        <v>35</v>
      </c>
      <c r="H841">
        <f>武器!I82</f>
        <v>5</v>
      </c>
      <c r="I841">
        <f>武器!J82</f>
        <v>0</v>
      </c>
      <c r="J841">
        <f>武器!K82</f>
        <v>0</v>
      </c>
      <c r="K841">
        <f>武器!M82</f>
        <v>300</v>
      </c>
    </row>
    <row r="842" ht="16.5" spans="1:11">
      <c r="A842" s="123" t="s">
        <v>1277</v>
      </c>
      <c r="B842" s="123" t="s">
        <v>1264</v>
      </c>
      <c r="C842" s="123" t="s">
        <v>416</v>
      </c>
      <c r="D842" s="123">
        <v>1</v>
      </c>
      <c r="E842" s="155">
        <f>E841+F829</f>
        <v>57</v>
      </c>
      <c r="G842">
        <f>武器!H82</f>
        <v>35</v>
      </c>
      <c r="H842">
        <f>武器!I82</f>
        <v>5</v>
      </c>
      <c r="I842">
        <f>武器!J82</f>
        <v>0</v>
      </c>
      <c r="J842">
        <f>武器!K82</f>
        <v>0</v>
      </c>
      <c r="K842">
        <f>武器!M82</f>
        <v>300</v>
      </c>
    </row>
    <row r="843" ht="16.5" spans="1:11">
      <c r="A843" s="123" t="s">
        <v>1278</v>
      </c>
      <c r="B843" s="123" t="s">
        <v>1264</v>
      </c>
      <c r="C843" s="123" t="s">
        <v>416</v>
      </c>
      <c r="D843" s="123">
        <v>1</v>
      </c>
      <c r="E843" s="155">
        <f>E842+F829</f>
        <v>58</v>
      </c>
      <c r="G843">
        <f>武器!H82</f>
        <v>35</v>
      </c>
      <c r="H843">
        <f>武器!I82</f>
        <v>5</v>
      </c>
      <c r="I843">
        <f>武器!J82</f>
        <v>0</v>
      </c>
      <c r="J843">
        <f>武器!K82</f>
        <v>0</v>
      </c>
      <c r="K843">
        <f>武器!M82</f>
        <v>300</v>
      </c>
    </row>
    <row r="844" ht="16.5" spans="1:11">
      <c r="A844" s="123" t="s">
        <v>1279</v>
      </c>
      <c r="B844" s="123" t="s">
        <v>1264</v>
      </c>
      <c r="C844" s="123" t="s">
        <v>416</v>
      </c>
      <c r="D844" s="123">
        <v>2</v>
      </c>
      <c r="E844" s="157">
        <f>武器!L83</f>
        <v>66</v>
      </c>
      <c r="F844">
        <f>INT((E859-E844)/15)</f>
        <v>1</v>
      </c>
      <c r="G844">
        <f>武器!H83</f>
        <v>40</v>
      </c>
      <c r="H844">
        <f>武器!I83</f>
        <v>5</v>
      </c>
      <c r="I844">
        <f>武器!J83</f>
        <v>0</v>
      </c>
      <c r="J844">
        <f>武器!K83</f>
        <v>0</v>
      </c>
      <c r="K844">
        <f>武器!M83</f>
        <v>300</v>
      </c>
    </row>
    <row r="845" ht="16.5" spans="1:11">
      <c r="A845" s="123" t="s">
        <v>1280</v>
      </c>
      <c r="B845" s="123" t="s">
        <v>1264</v>
      </c>
      <c r="C845" s="123" t="s">
        <v>416</v>
      </c>
      <c r="D845" s="123">
        <v>2</v>
      </c>
      <c r="E845" s="155">
        <f>E844+F844</f>
        <v>67</v>
      </c>
      <c r="G845">
        <f>武器!H83</f>
        <v>40</v>
      </c>
      <c r="H845">
        <f>武器!I83</f>
        <v>5</v>
      </c>
      <c r="I845">
        <f>武器!J83</f>
        <v>0</v>
      </c>
      <c r="J845">
        <f>武器!K83</f>
        <v>0</v>
      </c>
      <c r="K845">
        <f>武器!M83</f>
        <v>300</v>
      </c>
    </row>
    <row r="846" ht="16.5" spans="1:11">
      <c r="A846" s="123" t="s">
        <v>1281</v>
      </c>
      <c r="B846" s="123" t="s">
        <v>1264</v>
      </c>
      <c r="C846" s="123" t="s">
        <v>416</v>
      </c>
      <c r="D846" s="123">
        <v>2</v>
      </c>
      <c r="E846" s="155">
        <f>E845+F844</f>
        <v>68</v>
      </c>
      <c r="G846">
        <f>武器!H83</f>
        <v>40</v>
      </c>
      <c r="H846">
        <f>武器!I83</f>
        <v>5</v>
      </c>
      <c r="I846">
        <f>武器!J83</f>
        <v>0</v>
      </c>
      <c r="J846">
        <f>武器!K83</f>
        <v>0</v>
      </c>
      <c r="K846">
        <f>武器!M83</f>
        <v>300</v>
      </c>
    </row>
    <row r="847" ht="16.5" spans="1:11">
      <c r="A847" s="123" t="s">
        <v>1282</v>
      </c>
      <c r="B847" s="123" t="s">
        <v>1264</v>
      </c>
      <c r="C847" s="123" t="s">
        <v>416</v>
      </c>
      <c r="D847" s="123">
        <v>2</v>
      </c>
      <c r="E847" s="155">
        <f>E846+F844</f>
        <v>69</v>
      </c>
      <c r="G847">
        <f>武器!H83</f>
        <v>40</v>
      </c>
      <c r="H847">
        <f>武器!I83</f>
        <v>5</v>
      </c>
      <c r="I847">
        <f>武器!J83</f>
        <v>0</v>
      </c>
      <c r="J847">
        <f>武器!K83</f>
        <v>0</v>
      </c>
      <c r="K847">
        <f>武器!M83</f>
        <v>300</v>
      </c>
    </row>
    <row r="848" ht="16.5" spans="1:11">
      <c r="A848" s="123" t="s">
        <v>1283</v>
      </c>
      <c r="B848" s="123" t="s">
        <v>1264</v>
      </c>
      <c r="C848" s="123" t="s">
        <v>416</v>
      </c>
      <c r="D848" s="123">
        <v>2</v>
      </c>
      <c r="E848" s="155">
        <f>E847+F844</f>
        <v>70</v>
      </c>
      <c r="G848">
        <f>武器!H83</f>
        <v>40</v>
      </c>
      <c r="H848">
        <f>武器!I83</f>
        <v>5</v>
      </c>
      <c r="I848">
        <f>武器!J83</f>
        <v>0</v>
      </c>
      <c r="J848">
        <f>武器!K83</f>
        <v>0</v>
      </c>
      <c r="K848">
        <f>武器!M83</f>
        <v>300</v>
      </c>
    </row>
    <row r="849" ht="16.5" spans="1:11">
      <c r="A849" s="123" t="s">
        <v>1284</v>
      </c>
      <c r="B849" s="123" t="s">
        <v>1264</v>
      </c>
      <c r="C849" s="123" t="s">
        <v>416</v>
      </c>
      <c r="D849" s="123">
        <v>2</v>
      </c>
      <c r="E849" s="155">
        <f>E848+F844</f>
        <v>71</v>
      </c>
      <c r="G849">
        <f>武器!H83</f>
        <v>40</v>
      </c>
      <c r="H849">
        <f>武器!I83</f>
        <v>5</v>
      </c>
      <c r="I849">
        <f>武器!J83</f>
        <v>0</v>
      </c>
      <c r="J849">
        <f>武器!K83</f>
        <v>0</v>
      </c>
      <c r="K849">
        <f>武器!M83</f>
        <v>300</v>
      </c>
    </row>
    <row r="850" ht="16.5" spans="1:11">
      <c r="A850" s="123" t="s">
        <v>1285</v>
      </c>
      <c r="B850" s="123" t="s">
        <v>1264</v>
      </c>
      <c r="C850" s="123" t="s">
        <v>416</v>
      </c>
      <c r="D850" s="123">
        <v>2</v>
      </c>
      <c r="E850" s="155">
        <f>E849+F844</f>
        <v>72</v>
      </c>
      <c r="G850">
        <f>武器!H83</f>
        <v>40</v>
      </c>
      <c r="H850">
        <f>武器!I83</f>
        <v>5</v>
      </c>
      <c r="I850">
        <f>武器!J83</f>
        <v>0</v>
      </c>
      <c r="J850">
        <f>武器!K83</f>
        <v>0</v>
      </c>
      <c r="K850">
        <f>武器!M83</f>
        <v>300</v>
      </c>
    </row>
    <row r="851" ht="16.5" spans="1:11">
      <c r="A851" s="123" t="s">
        <v>1286</v>
      </c>
      <c r="B851" s="123" t="s">
        <v>1264</v>
      </c>
      <c r="C851" s="123" t="s">
        <v>416</v>
      </c>
      <c r="D851" s="123">
        <v>2</v>
      </c>
      <c r="E851" s="155">
        <f>E850+F844</f>
        <v>73</v>
      </c>
      <c r="G851">
        <f>武器!H83</f>
        <v>40</v>
      </c>
      <c r="H851">
        <f>武器!I83</f>
        <v>5</v>
      </c>
      <c r="I851">
        <f>武器!J83</f>
        <v>0</v>
      </c>
      <c r="J851">
        <f>武器!K83</f>
        <v>0</v>
      </c>
      <c r="K851">
        <f>武器!M83</f>
        <v>300</v>
      </c>
    </row>
    <row r="852" ht="16.5" spans="1:11">
      <c r="A852" s="123" t="s">
        <v>1287</v>
      </c>
      <c r="B852" s="123" t="s">
        <v>1264</v>
      </c>
      <c r="C852" s="123" t="s">
        <v>416</v>
      </c>
      <c r="D852" s="123">
        <v>2</v>
      </c>
      <c r="E852" s="155">
        <f>E851+F844</f>
        <v>74</v>
      </c>
      <c r="G852">
        <f>武器!H83</f>
        <v>40</v>
      </c>
      <c r="H852">
        <f>武器!I83</f>
        <v>5</v>
      </c>
      <c r="I852">
        <f>武器!J83</f>
        <v>0</v>
      </c>
      <c r="J852">
        <f>武器!K83</f>
        <v>0</v>
      </c>
      <c r="K852">
        <f>武器!M83</f>
        <v>300</v>
      </c>
    </row>
    <row r="853" ht="16.5" spans="1:11">
      <c r="A853" s="123" t="s">
        <v>1288</v>
      </c>
      <c r="B853" s="123" t="s">
        <v>1264</v>
      </c>
      <c r="C853" s="123" t="s">
        <v>416</v>
      </c>
      <c r="D853" s="123">
        <v>2</v>
      </c>
      <c r="E853" s="155">
        <f>E852+F844</f>
        <v>75</v>
      </c>
      <c r="G853">
        <f>武器!H83</f>
        <v>40</v>
      </c>
      <c r="H853">
        <f>武器!I83</f>
        <v>5</v>
      </c>
      <c r="I853">
        <f>武器!J83</f>
        <v>0</v>
      </c>
      <c r="J853">
        <f>武器!K83</f>
        <v>0</v>
      </c>
      <c r="K853">
        <f>武器!M83</f>
        <v>300</v>
      </c>
    </row>
    <row r="854" ht="16.5" spans="1:11">
      <c r="A854" s="123" t="s">
        <v>1289</v>
      </c>
      <c r="B854" s="123" t="s">
        <v>1264</v>
      </c>
      <c r="C854" s="123" t="s">
        <v>416</v>
      </c>
      <c r="D854" s="123">
        <v>2</v>
      </c>
      <c r="E854" s="155">
        <f>E853+F844</f>
        <v>76</v>
      </c>
      <c r="G854">
        <f>武器!H83</f>
        <v>40</v>
      </c>
      <c r="H854">
        <f>武器!I83</f>
        <v>5</v>
      </c>
      <c r="I854">
        <f>武器!J83</f>
        <v>0</v>
      </c>
      <c r="J854">
        <f>武器!K83</f>
        <v>0</v>
      </c>
      <c r="K854">
        <f>武器!M83</f>
        <v>300</v>
      </c>
    </row>
    <row r="855" ht="16.5" spans="1:11">
      <c r="A855" s="123" t="s">
        <v>1290</v>
      </c>
      <c r="B855" s="123" t="s">
        <v>1264</v>
      </c>
      <c r="C855" s="123" t="s">
        <v>416</v>
      </c>
      <c r="D855" s="123">
        <v>2</v>
      </c>
      <c r="E855" s="155">
        <f>E854+F844</f>
        <v>77</v>
      </c>
      <c r="G855">
        <f>武器!H83</f>
        <v>40</v>
      </c>
      <c r="H855">
        <f>武器!I83</f>
        <v>5</v>
      </c>
      <c r="I855">
        <f>武器!J83</f>
        <v>0</v>
      </c>
      <c r="J855">
        <f>武器!K83</f>
        <v>0</v>
      </c>
      <c r="K855">
        <f>武器!M83</f>
        <v>300</v>
      </c>
    </row>
    <row r="856" ht="16.5" spans="1:11">
      <c r="A856" s="123" t="s">
        <v>1291</v>
      </c>
      <c r="B856" s="123" t="s">
        <v>1264</v>
      </c>
      <c r="C856" s="123" t="s">
        <v>416</v>
      </c>
      <c r="D856" s="123">
        <v>2</v>
      </c>
      <c r="E856" s="155">
        <f>E855+F844</f>
        <v>78</v>
      </c>
      <c r="G856">
        <f>武器!H83</f>
        <v>40</v>
      </c>
      <c r="H856">
        <f>武器!I83</f>
        <v>5</v>
      </c>
      <c r="I856">
        <f>武器!J83</f>
        <v>0</v>
      </c>
      <c r="J856">
        <f>武器!K83</f>
        <v>0</v>
      </c>
      <c r="K856">
        <f>武器!M83</f>
        <v>300</v>
      </c>
    </row>
    <row r="857" ht="16.5" spans="1:11">
      <c r="A857" s="123" t="s">
        <v>1292</v>
      </c>
      <c r="B857" s="123" t="s">
        <v>1264</v>
      </c>
      <c r="C857" s="123" t="s">
        <v>416</v>
      </c>
      <c r="D857" s="123">
        <v>2</v>
      </c>
      <c r="E857" s="155">
        <f>E856+F844</f>
        <v>79</v>
      </c>
      <c r="G857">
        <f>武器!H83</f>
        <v>40</v>
      </c>
      <c r="H857">
        <f>武器!I83</f>
        <v>5</v>
      </c>
      <c r="I857">
        <f>武器!J83</f>
        <v>0</v>
      </c>
      <c r="J857">
        <f>武器!K83</f>
        <v>0</v>
      </c>
      <c r="K857">
        <f>武器!M83</f>
        <v>300</v>
      </c>
    </row>
    <row r="858" ht="16.5" spans="1:11">
      <c r="A858" s="123" t="s">
        <v>1293</v>
      </c>
      <c r="B858" s="123" t="s">
        <v>1264</v>
      </c>
      <c r="C858" s="123" t="s">
        <v>416</v>
      </c>
      <c r="D858" s="123">
        <v>2</v>
      </c>
      <c r="E858" s="155">
        <f>E857+F844</f>
        <v>80</v>
      </c>
      <c r="G858">
        <f>武器!H83</f>
        <v>40</v>
      </c>
      <c r="H858">
        <f>武器!I83</f>
        <v>5</v>
      </c>
      <c r="I858">
        <f>武器!J83</f>
        <v>0</v>
      </c>
      <c r="J858">
        <f>武器!K83</f>
        <v>0</v>
      </c>
      <c r="K858">
        <f>武器!M83</f>
        <v>300</v>
      </c>
    </row>
    <row r="859" ht="16.5" spans="1:11">
      <c r="A859" s="123" t="s">
        <v>1294</v>
      </c>
      <c r="B859" s="123" t="s">
        <v>1264</v>
      </c>
      <c r="C859" s="123" t="s">
        <v>416</v>
      </c>
      <c r="D859" s="123">
        <v>3</v>
      </c>
      <c r="E859" s="157">
        <f>武器!L84</f>
        <v>89</v>
      </c>
      <c r="F859">
        <f>INT((E874-E859)/15)</f>
        <v>1</v>
      </c>
      <c r="G859">
        <f>武器!H84</f>
        <v>45</v>
      </c>
      <c r="H859">
        <f>武器!I84</f>
        <v>5</v>
      </c>
      <c r="I859">
        <f>武器!J84</f>
        <v>0</v>
      </c>
      <c r="J859">
        <f>武器!K84</f>
        <v>0</v>
      </c>
      <c r="K859">
        <f>武器!M84</f>
        <v>300</v>
      </c>
    </row>
    <row r="860" ht="16.5" spans="1:11">
      <c r="A860" s="123" t="s">
        <v>1295</v>
      </c>
      <c r="B860" s="123" t="s">
        <v>1264</v>
      </c>
      <c r="C860" s="123" t="s">
        <v>416</v>
      </c>
      <c r="D860" s="123">
        <v>3</v>
      </c>
      <c r="E860" s="155">
        <f>E859+F859</f>
        <v>90</v>
      </c>
      <c r="G860">
        <f>武器!H84</f>
        <v>45</v>
      </c>
      <c r="H860">
        <f>武器!I84</f>
        <v>5</v>
      </c>
      <c r="I860">
        <f>武器!J84</f>
        <v>0</v>
      </c>
      <c r="J860">
        <f>武器!K84</f>
        <v>0</v>
      </c>
      <c r="K860">
        <f>武器!M84</f>
        <v>300</v>
      </c>
    </row>
    <row r="861" ht="16.5" spans="1:11">
      <c r="A861" s="123" t="s">
        <v>1296</v>
      </c>
      <c r="B861" s="123" t="s">
        <v>1264</v>
      </c>
      <c r="C861" s="123" t="s">
        <v>416</v>
      </c>
      <c r="D861" s="123">
        <v>3</v>
      </c>
      <c r="E861" s="155">
        <f>E860+F859</f>
        <v>91</v>
      </c>
      <c r="G861">
        <f>武器!H84</f>
        <v>45</v>
      </c>
      <c r="H861">
        <f>武器!I84</f>
        <v>5</v>
      </c>
      <c r="I861">
        <f>武器!J84</f>
        <v>0</v>
      </c>
      <c r="J861">
        <f>武器!K84</f>
        <v>0</v>
      </c>
      <c r="K861">
        <f>武器!M84</f>
        <v>300</v>
      </c>
    </row>
    <row r="862" ht="16.5" spans="1:11">
      <c r="A862" s="123" t="s">
        <v>1297</v>
      </c>
      <c r="B862" s="123" t="s">
        <v>1264</v>
      </c>
      <c r="C862" s="123" t="s">
        <v>416</v>
      </c>
      <c r="D862" s="123">
        <v>3</v>
      </c>
      <c r="E862" s="155">
        <f>E861+F859</f>
        <v>92</v>
      </c>
      <c r="G862">
        <f>武器!H84</f>
        <v>45</v>
      </c>
      <c r="H862">
        <f>武器!I84</f>
        <v>5</v>
      </c>
      <c r="I862">
        <f>武器!J84</f>
        <v>0</v>
      </c>
      <c r="J862">
        <f>武器!K84</f>
        <v>0</v>
      </c>
      <c r="K862">
        <f>武器!M84</f>
        <v>300</v>
      </c>
    </row>
    <row r="863" ht="16.5" spans="1:11">
      <c r="A863" s="123" t="s">
        <v>1298</v>
      </c>
      <c r="B863" s="123" t="s">
        <v>1264</v>
      </c>
      <c r="C863" s="123" t="s">
        <v>416</v>
      </c>
      <c r="D863" s="123">
        <v>3</v>
      </c>
      <c r="E863" s="155">
        <f>E862+F859</f>
        <v>93</v>
      </c>
      <c r="G863">
        <f>武器!H84</f>
        <v>45</v>
      </c>
      <c r="H863">
        <f>武器!I84</f>
        <v>5</v>
      </c>
      <c r="I863">
        <f>武器!J84</f>
        <v>0</v>
      </c>
      <c r="J863">
        <f>武器!K84</f>
        <v>0</v>
      </c>
      <c r="K863">
        <f>武器!M84</f>
        <v>300</v>
      </c>
    </row>
    <row r="864" ht="16.5" spans="1:11">
      <c r="A864" s="123" t="s">
        <v>1299</v>
      </c>
      <c r="B864" s="123" t="s">
        <v>1264</v>
      </c>
      <c r="C864" s="123" t="s">
        <v>416</v>
      </c>
      <c r="D864" s="123">
        <v>3</v>
      </c>
      <c r="E864" s="155">
        <f>E863+F859</f>
        <v>94</v>
      </c>
      <c r="G864">
        <f>武器!H84</f>
        <v>45</v>
      </c>
      <c r="H864">
        <f>武器!I84</f>
        <v>5</v>
      </c>
      <c r="I864">
        <f>武器!J84</f>
        <v>0</v>
      </c>
      <c r="J864">
        <f>武器!K84</f>
        <v>0</v>
      </c>
      <c r="K864">
        <f>武器!M84</f>
        <v>300</v>
      </c>
    </row>
    <row r="865" ht="16.5" spans="1:11">
      <c r="A865" s="123" t="s">
        <v>1300</v>
      </c>
      <c r="B865" s="123" t="s">
        <v>1264</v>
      </c>
      <c r="C865" s="123" t="s">
        <v>416</v>
      </c>
      <c r="D865" s="123">
        <v>3</v>
      </c>
      <c r="E865" s="155">
        <f>E864+F859</f>
        <v>95</v>
      </c>
      <c r="G865">
        <f>武器!H84</f>
        <v>45</v>
      </c>
      <c r="H865">
        <f>武器!I84</f>
        <v>5</v>
      </c>
      <c r="I865">
        <f>武器!J84</f>
        <v>0</v>
      </c>
      <c r="J865">
        <f>武器!K84</f>
        <v>0</v>
      </c>
      <c r="K865">
        <f>武器!M84</f>
        <v>300</v>
      </c>
    </row>
    <row r="866" ht="16.5" spans="1:11">
      <c r="A866" s="123" t="s">
        <v>1301</v>
      </c>
      <c r="B866" s="123" t="s">
        <v>1264</v>
      </c>
      <c r="C866" s="123" t="s">
        <v>416</v>
      </c>
      <c r="D866" s="123">
        <v>3</v>
      </c>
      <c r="E866" s="155">
        <f>E865+F859</f>
        <v>96</v>
      </c>
      <c r="G866">
        <f>武器!H84</f>
        <v>45</v>
      </c>
      <c r="H866">
        <f>武器!I84</f>
        <v>5</v>
      </c>
      <c r="I866">
        <f>武器!J84</f>
        <v>0</v>
      </c>
      <c r="J866">
        <f>武器!K84</f>
        <v>0</v>
      </c>
      <c r="K866">
        <f>武器!M84</f>
        <v>300</v>
      </c>
    </row>
    <row r="867" ht="16.5" spans="1:11">
      <c r="A867" s="123" t="s">
        <v>1302</v>
      </c>
      <c r="B867" s="123" t="s">
        <v>1264</v>
      </c>
      <c r="C867" s="123" t="s">
        <v>416</v>
      </c>
      <c r="D867" s="123">
        <v>3</v>
      </c>
      <c r="E867" s="155">
        <f>E866+F859</f>
        <v>97</v>
      </c>
      <c r="G867">
        <f>武器!H84</f>
        <v>45</v>
      </c>
      <c r="H867">
        <f>武器!I84</f>
        <v>5</v>
      </c>
      <c r="I867">
        <f>武器!J84</f>
        <v>0</v>
      </c>
      <c r="J867">
        <f>武器!K84</f>
        <v>0</v>
      </c>
      <c r="K867">
        <f>武器!M84</f>
        <v>300</v>
      </c>
    </row>
    <row r="868" ht="16.5" spans="1:11">
      <c r="A868" s="123" t="s">
        <v>1303</v>
      </c>
      <c r="B868" s="123" t="s">
        <v>1264</v>
      </c>
      <c r="C868" s="123" t="s">
        <v>416</v>
      </c>
      <c r="D868" s="123">
        <v>3</v>
      </c>
      <c r="E868" s="155">
        <f>E867+F859</f>
        <v>98</v>
      </c>
      <c r="G868">
        <f>武器!H84</f>
        <v>45</v>
      </c>
      <c r="H868">
        <f>武器!I84</f>
        <v>5</v>
      </c>
      <c r="I868">
        <f>武器!J84</f>
        <v>0</v>
      </c>
      <c r="J868">
        <f>武器!K84</f>
        <v>0</v>
      </c>
      <c r="K868">
        <f>武器!M84</f>
        <v>300</v>
      </c>
    </row>
    <row r="869" ht="16.5" spans="1:11">
      <c r="A869" s="123" t="s">
        <v>1304</v>
      </c>
      <c r="B869" s="123" t="s">
        <v>1264</v>
      </c>
      <c r="C869" s="123" t="s">
        <v>416</v>
      </c>
      <c r="D869" s="123">
        <v>3</v>
      </c>
      <c r="E869" s="155">
        <f>E868+F859</f>
        <v>99</v>
      </c>
      <c r="G869">
        <f>武器!H84</f>
        <v>45</v>
      </c>
      <c r="H869">
        <f>武器!I84</f>
        <v>5</v>
      </c>
      <c r="I869">
        <f>武器!J84</f>
        <v>0</v>
      </c>
      <c r="J869">
        <f>武器!K84</f>
        <v>0</v>
      </c>
      <c r="K869">
        <f>武器!M84</f>
        <v>300</v>
      </c>
    </row>
    <row r="870" ht="16.5" spans="1:11">
      <c r="A870" s="123" t="s">
        <v>1305</v>
      </c>
      <c r="B870" s="123" t="s">
        <v>1264</v>
      </c>
      <c r="C870" s="123" t="s">
        <v>416</v>
      </c>
      <c r="D870" s="123">
        <v>3</v>
      </c>
      <c r="E870" s="155">
        <f>E869+F859</f>
        <v>100</v>
      </c>
      <c r="G870">
        <f>武器!H84</f>
        <v>45</v>
      </c>
      <c r="H870">
        <f>武器!I84</f>
        <v>5</v>
      </c>
      <c r="I870">
        <f>武器!J84</f>
        <v>0</v>
      </c>
      <c r="J870">
        <f>武器!K84</f>
        <v>0</v>
      </c>
      <c r="K870">
        <f>武器!M84</f>
        <v>300</v>
      </c>
    </row>
    <row r="871" ht="16.5" spans="1:11">
      <c r="A871" s="123" t="s">
        <v>1306</v>
      </c>
      <c r="B871" s="123" t="s">
        <v>1264</v>
      </c>
      <c r="C871" s="123" t="s">
        <v>416</v>
      </c>
      <c r="D871" s="123">
        <v>3</v>
      </c>
      <c r="E871" s="155">
        <f>E870+F859</f>
        <v>101</v>
      </c>
      <c r="G871">
        <f>武器!H84</f>
        <v>45</v>
      </c>
      <c r="H871">
        <f>武器!I84</f>
        <v>5</v>
      </c>
      <c r="I871">
        <f>武器!J84</f>
        <v>0</v>
      </c>
      <c r="J871">
        <f>武器!K84</f>
        <v>0</v>
      </c>
      <c r="K871">
        <f>武器!M84</f>
        <v>300</v>
      </c>
    </row>
    <row r="872" ht="16.5" spans="1:11">
      <c r="A872" s="123" t="s">
        <v>1307</v>
      </c>
      <c r="B872" s="123" t="s">
        <v>1264</v>
      </c>
      <c r="C872" s="123" t="s">
        <v>416</v>
      </c>
      <c r="D872" s="123">
        <v>3</v>
      </c>
      <c r="E872" s="155">
        <f>E871+F859</f>
        <v>102</v>
      </c>
      <c r="G872">
        <f>武器!H84</f>
        <v>45</v>
      </c>
      <c r="H872">
        <f>武器!I84</f>
        <v>5</v>
      </c>
      <c r="I872">
        <f>武器!J84</f>
        <v>0</v>
      </c>
      <c r="J872">
        <f>武器!K84</f>
        <v>0</v>
      </c>
      <c r="K872">
        <f>武器!M84</f>
        <v>300</v>
      </c>
    </row>
    <row r="873" ht="16.5" spans="1:11">
      <c r="A873" s="123" t="s">
        <v>1308</v>
      </c>
      <c r="B873" s="123" t="s">
        <v>1264</v>
      </c>
      <c r="C873" s="123" t="s">
        <v>416</v>
      </c>
      <c r="D873" s="123">
        <v>3</v>
      </c>
      <c r="E873" s="155">
        <f>E872+F859</f>
        <v>103</v>
      </c>
      <c r="G873">
        <f>武器!H84</f>
        <v>45</v>
      </c>
      <c r="H873">
        <f>武器!I84</f>
        <v>5</v>
      </c>
      <c r="I873">
        <f>武器!J84</f>
        <v>0</v>
      </c>
      <c r="J873">
        <f>武器!K84</f>
        <v>0</v>
      </c>
      <c r="K873">
        <f>武器!M84</f>
        <v>300</v>
      </c>
    </row>
    <row r="874" ht="16.5" spans="1:11">
      <c r="A874" s="123" t="s">
        <v>1309</v>
      </c>
      <c r="B874" s="123" t="s">
        <v>1264</v>
      </c>
      <c r="C874" s="123" t="s">
        <v>416</v>
      </c>
      <c r="D874" s="123">
        <v>4</v>
      </c>
      <c r="E874" s="157">
        <f>武器!L85</f>
        <v>111</v>
      </c>
      <c r="F874">
        <f>INT((E889-E874)/15)</f>
        <v>1</v>
      </c>
      <c r="G874">
        <f>武器!H85</f>
        <v>50</v>
      </c>
      <c r="H874">
        <f>武器!I85</f>
        <v>5</v>
      </c>
      <c r="I874">
        <f>武器!J85</f>
        <v>0</v>
      </c>
      <c r="J874">
        <f>武器!K85</f>
        <v>0</v>
      </c>
      <c r="K874">
        <f>武器!M85</f>
        <v>300</v>
      </c>
    </row>
    <row r="875" ht="16.5" spans="1:11">
      <c r="A875" s="123" t="s">
        <v>1310</v>
      </c>
      <c r="B875" s="123" t="s">
        <v>1264</v>
      </c>
      <c r="C875" s="123" t="s">
        <v>416</v>
      </c>
      <c r="D875" s="123">
        <v>4</v>
      </c>
      <c r="E875" s="155">
        <f>E874+F874</f>
        <v>112</v>
      </c>
      <c r="G875">
        <f>武器!H85</f>
        <v>50</v>
      </c>
      <c r="H875">
        <f>武器!I85</f>
        <v>5</v>
      </c>
      <c r="I875">
        <f>武器!J85</f>
        <v>0</v>
      </c>
      <c r="J875">
        <f>武器!K85</f>
        <v>0</v>
      </c>
      <c r="K875">
        <f>武器!M85</f>
        <v>300</v>
      </c>
    </row>
    <row r="876" ht="16.5" spans="1:11">
      <c r="A876" s="123" t="s">
        <v>1311</v>
      </c>
      <c r="B876" s="123" t="s">
        <v>1264</v>
      </c>
      <c r="C876" s="123" t="s">
        <v>416</v>
      </c>
      <c r="D876" s="123">
        <v>4</v>
      </c>
      <c r="E876" s="155">
        <f>E875+F874</f>
        <v>113</v>
      </c>
      <c r="G876">
        <f>武器!H85</f>
        <v>50</v>
      </c>
      <c r="H876">
        <f>武器!I85</f>
        <v>5</v>
      </c>
      <c r="I876">
        <f>武器!J85</f>
        <v>0</v>
      </c>
      <c r="J876">
        <f>武器!K85</f>
        <v>0</v>
      </c>
      <c r="K876">
        <f>武器!M85</f>
        <v>300</v>
      </c>
    </row>
    <row r="877" ht="16.5" spans="1:11">
      <c r="A877" s="123" t="s">
        <v>1312</v>
      </c>
      <c r="B877" s="123" t="s">
        <v>1264</v>
      </c>
      <c r="C877" s="123" t="s">
        <v>416</v>
      </c>
      <c r="D877" s="123">
        <v>4</v>
      </c>
      <c r="E877" s="155">
        <f>E876+F874</f>
        <v>114</v>
      </c>
      <c r="G877">
        <f>武器!H85</f>
        <v>50</v>
      </c>
      <c r="H877">
        <f>武器!I85</f>
        <v>5</v>
      </c>
      <c r="I877">
        <f>武器!J85</f>
        <v>0</v>
      </c>
      <c r="J877">
        <f>武器!K85</f>
        <v>0</v>
      </c>
      <c r="K877">
        <f>武器!M85</f>
        <v>300</v>
      </c>
    </row>
    <row r="878" ht="16.5" spans="1:11">
      <c r="A878" s="123" t="s">
        <v>1313</v>
      </c>
      <c r="B878" s="123" t="s">
        <v>1264</v>
      </c>
      <c r="C878" s="123" t="s">
        <v>416</v>
      </c>
      <c r="D878" s="123">
        <v>4</v>
      </c>
      <c r="E878" s="155">
        <f>E877+F874</f>
        <v>115</v>
      </c>
      <c r="G878">
        <f>武器!H85</f>
        <v>50</v>
      </c>
      <c r="H878">
        <f>武器!I85</f>
        <v>5</v>
      </c>
      <c r="I878">
        <f>武器!J85</f>
        <v>0</v>
      </c>
      <c r="J878">
        <f>武器!K85</f>
        <v>0</v>
      </c>
      <c r="K878">
        <f>武器!M85</f>
        <v>300</v>
      </c>
    </row>
    <row r="879" ht="16.5" spans="1:11">
      <c r="A879" s="123" t="s">
        <v>1314</v>
      </c>
      <c r="B879" s="123" t="s">
        <v>1264</v>
      </c>
      <c r="C879" s="123" t="s">
        <v>416</v>
      </c>
      <c r="D879" s="123">
        <v>4</v>
      </c>
      <c r="E879" s="155">
        <f>E878+F874</f>
        <v>116</v>
      </c>
      <c r="G879">
        <f>武器!H85</f>
        <v>50</v>
      </c>
      <c r="H879">
        <f>武器!I85</f>
        <v>5</v>
      </c>
      <c r="I879">
        <f>武器!J85</f>
        <v>0</v>
      </c>
      <c r="J879">
        <f>武器!K85</f>
        <v>0</v>
      </c>
      <c r="K879">
        <f>武器!M85</f>
        <v>300</v>
      </c>
    </row>
    <row r="880" ht="16.5" spans="1:11">
      <c r="A880" s="123" t="s">
        <v>1315</v>
      </c>
      <c r="B880" s="123" t="s">
        <v>1264</v>
      </c>
      <c r="C880" s="123" t="s">
        <v>416</v>
      </c>
      <c r="D880" s="123">
        <v>4</v>
      </c>
      <c r="E880" s="155">
        <f>E879+F874</f>
        <v>117</v>
      </c>
      <c r="G880">
        <f>武器!H85</f>
        <v>50</v>
      </c>
      <c r="H880">
        <f>武器!I85</f>
        <v>5</v>
      </c>
      <c r="I880">
        <f>武器!J85</f>
        <v>0</v>
      </c>
      <c r="J880">
        <f>武器!K85</f>
        <v>0</v>
      </c>
      <c r="K880">
        <f>武器!M85</f>
        <v>300</v>
      </c>
    </row>
    <row r="881" ht="16.5" spans="1:11">
      <c r="A881" s="123" t="s">
        <v>1316</v>
      </c>
      <c r="B881" s="123" t="s">
        <v>1264</v>
      </c>
      <c r="C881" s="123" t="s">
        <v>416</v>
      </c>
      <c r="D881" s="123">
        <v>4</v>
      </c>
      <c r="E881" s="155">
        <f>E880+F874</f>
        <v>118</v>
      </c>
      <c r="G881">
        <f>武器!H85</f>
        <v>50</v>
      </c>
      <c r="H881">
        <f>武器!I85</f>
        <v>5</v>
      </c>
      <c r="I881">
        <f>武器!J85</f>
        <v>0</v>
      </c>
      <c r="J881">
        <f>武器!K85</f>
        <v>0</v>
      </c>
      <c r="K881">
        <f>武器!M85</f>
        <v>300</v>
      </c>
    </row>
    <row r="882" ht="16.5" spans="1:11">
      <c r="A882" s="123" t="s">
        <v>1317</v>
      </c>
      <c r="B882" s="123" t="s">
        <v>1264</v>
      </c>
      <c r="C882" s="123" t="s">
        <v>416</v>
      </c>
      <c r="D882" s="123">
        <v>4</v>
      </c>
      <c r="E882" s="155">
        <f>E881+F874</f>
        <v>119</v>
      </c>
      <c r="G882">
        <f>武器!H85</f>
        <v>50</v>
      </c>
      <c r="H882">
        <f>武器!I85</f>
        <v>5</v>
      </c>
      <c r="I882">
        <f>武器!J85</f>
        <v>0</v>
      </c>
      <c r="J882">
        <f>武器!K85</f>
        <v>0</v>
      </c>
      <c r="K882">
        <f>武器!M85</f>
        <v>300</v>
      </c>
    </row>
    <row r="883" ht="16.5" spans="1:11">
      <c r="A883" s="123" t="s">
        <v>1318</v>
      </c>
      <c r="B883" s="123" t="s">
        <v>1264</v>
      </c>
      <c r="C883" s="123" t="s">
        <v>416</v>
      </c>
      <c r="D883" s="123">
        <v>4</v>
      </c>
      <c r="E883" s="155">
        <f>E882+F874</f>
        <v>120</v>
      </c>
      <c r="G883">
        <f>武器!H85</f>
        <v>50</v>
      </c>
      <c r="H883">
        <f>武器!I85</f>
        <v>5</v>
      </c>
      <c r="I883">
        <f>武器!J85</f>
        <v>0</v>
      </c>
      <c r="J883">
        <f>武器!K85</f>
        <v>0</v>
      </c>
      <c r="K883">
        <f>武器!M85</f>
        <v>300</v>
      </c>
    </row>
    <row r="884" ht="16.5" spans="1:11">
      <c r="A884" s="123" t="s">
        <v>1319</v>
      </c>
      <c r="B884" s="123" t="s">
        <v>1264</v>
      </c>
      <c r="C884" s="123" t="s">
        <v>416</v>
      </c>
      <c r="D884" s="123">
        <v>4</v>
      </c>
      <c r="E884" s="155">
        <f>E883+F874</f>
        <v>121</v>
      </c>
      <c r="G884">
        <f>武器!H85</f>
        <v>50</v>
      </c>
      <c r="H884">
        <f>武器!I85</f>
        <v>5</v>
      </c>
      <c r="I884">
        <f>武器!J85</f>
        <v>0</v>
      </c>
      <c r="J884">
        <f>武器!K85</f>
        <v>0</v>
      </c>
      <c r="K884">
        <f>武器!M85</f>
        <v>300</v>
      </c>
    </row>
    <row r="885" ht="16.5" spans="1:11">
      <c r="A885" s="123" t="s">
        <v>1320</v>
      </c>
      <c r="B885" s="123" t="s">
        <v>1264</v>
      </c>
      <c r="C885" s="123" t="s">
        <v>416</v>
      </c>
      <c r="D885" s="123">
        <v>4</v>
      </c>
      <c r="E885" s="155">
        <f>E884+F874</f>
        <v>122</v>
      </c>
      <c r="G885">
        <f>武器!H85</f>
        <v>50</v>
      </c>
      <c r="H885">
        <f>武器!I85</f>
        <v>5</v>
      </c>
      <c r="I885">
        <f>武器!J85</f>
        <v>0</v>
      </c>
      <c r="J885">
        <f>武器!K85</f>
        <v>0</v>
      </c>
      <c r="K885">
        <f>武器!M85</f>
        <v>300</v>
      </c>
    </row>
    <row r="886" ht="16.5" spans="1:11">
      <c r="A886" s="123" t="s">
        <v>1321</v>
      </c>
      <c r="B886" s="123" t="s">
        <v>1264</v>
      </c>
      <c r="C886" s="123" t="s">
        <v>416</v>
      </c>
      <c r="D886" s="123">
        <v>4</v>
      </c>
      <c r="E886" s="155">
        <f>E885+F874</f>
        <v>123</v>
      </c>
      <c r="G886">
        <f>武器!H85</f>
        <v>50</v>
      </c>
      <c r="H886">
        <f>武器!I85</f>
        <v>5</v>
      </c>
      <c r="I886">
        <f>武器!J85</f>
        <v>0</v>
      </c>
      <c r="J886">
        <f>武器!K85</f>
        <v>0</v>
      </c>
      <c r="K886">
        <f>武器!M85</f>
        <v>300</v>
      </c>
    </row>
    <row r="887" ht="16.5" spans="1:11">
      <c r="A887" s="123" t="s">
        <v>1322</v>
      </c>
      <c r="B887" s="123" t="s">
        <v>1264</v>
      </c>
      <c r="C887" s="123" t="s">
        <v>416</v>
      </c>
      <c r="D887" s="123">
        <v>4</v>
      </c>
      <c r="E887" s="155">
        <f>E886+F874</f>
        <v>124</v>
      </c>
      <c r="G887">
        <f>武器!H85</f>
        <v>50</v>
      </c>
      <c r="H887">
        <f>武器!I85</f>
        <v>5</v>
      </c>
      <c r="I887">
        <f>武器!J85</f>
        <v>0</v>
      </c>
      <c r="J887">
        <f>武器!K85</f>
        <v>0</v>
      </c>
      <c r="K887">
        <f>武器!M85</f>
        <v>300</v>
      </c>
    </row>
    <row r="888" ht="16.5" spans="1:11">
      <c r="A888" s="123" t="s">
        <v>1323</v>
      </c>
      <c r="B888" s="123" t="s">
        <v>1264</v>
      </c>
      <c r="C888" s="123" t="s">
        <v>416</v>
      </c>
      <c r="D888" s="123">
        <v>4</v>
      </c>
      <c r="E888" s="155">
        <f>E887+F874</f>
        <v>125</v>
      </c>
      <c r="G888">
        <f>武器!H85</f>
        <v>50</v>
      </c>
      <c r="H888">
        <f>武器!I85</f>
        <v>5</v>
      </c>
      <c r="I888">
        <f>武器!J85</f>
        <v>0</v>
      </c>
      <c r="J888">
        <f>武器!K85</f>
        <v>0</v>
      </c>
      <c r="K888">
        <f>武器!M85</f>
        <v>300</v>
      </c>
    </row>
    <row r="889" ht="16.5" spans="1:11">
      <c r="A889" s="123" t="s">
        <v>1324</v>
      </c>
      <c r="B889" s="123" t="s">
        <v>1264</v>
      </c>
      <c r="C889" s="123" t="s">
        <v>416</v>
      </c>
      <c r="D889" s="123">
        <v>5</v>
      </c>
      <c r="E889" s="157">
        <f>武器!L86</f>
        <v>134</v>
      </c>
      <c r="F889">
        <f>F874</f>
        <v>1</v>
      </c>
      <c r="G889">
        <f>武器!H86</f>
        <v>55</v>
      </c>
      <c r="H889">
        <f>武器!I86</f>
        <v>5</v>
      </c>
      <c r="I889">
        <f>武器!J86</f>
        <v>0</v>
      </c>
      <c r="J889">
        <f>武器!K86</f>
        <v>0</v>
      </c>
      <c r="K889">
        <f>武器!M86</f>
        <v>300</v>
      </c>
    </row>
    <row r="890" ht="16.5" spans="1:11">
      <c r="A890" s="123" t="s">
        <v>1325</v>
      </c>
      <c r="B890" s="123" t="s">
        <v>1264</v>
      </c>
      <c r="C890" s="123" t="s">
        <v>416</v>
      </c>
      <c r="D890" s="123">
        <v>5</v>
      </c>
      <c r="E890" s="155">
        <f>E889+F889</f>
        <v>135</v>
      </c>
      <c r="G890">
        <f>武器!H86</f>
        <v>55</v>
      </c>
      <c r="H890">
        <f>武器!I86</f>
        <v>5</v>
      </c>
      <c r="I890">
        <f>武器!J86</f>
        <v>0</v>
      </c>
      <c r="J890">
        <f>武器!K86</f>
        <v>0</v>
      </c>
      <c r="K890">
        <f>武器!M86</f>
        <v>300</v>
      </c>
    </row>
    <row r="891" ht="16.5" spans="1:11">
      <c r="A891" s="123" t="s">
        <v>1326</v>
      </c>
      <c r="B891" s="123" t="s">
        <v>1264</v>
      </c>
      <c r="C891" s="123" t="s">
        <v>416</v>
      </c>
      <c r="D891" s="123">
        <v>5</v>
      </c>
      <c r="E891" s="155">
        <f>E890+F889</f>
        <v>136</v>
      </c>
      <c r="G891">
        <f>武器!H86</f>
        <v>55</v>
      </c>
      <c r="H891">
        <f>武器!I86</f>
        <v>5</v>
      </c>
      <c r="I891">
        <f>武器!J86</f>
        <v>0</v>
      </c>
      <c r="J891">
        <f>武器!K86</f>
        <v>0</v>
      </c>
      <c r="K891">
        <f>武器!M86</f>
        <v>300</v>
      </c>
    </row>
    <row r="892" ht="16.5" spans="1:11">
      <c r="A892" s="123" t="s">
        <v>1327</v>
      </c>
      <c r="B892" s="123" t="s">
        <v>1264</v>
      </c>
      <c r="C892" s="123" t="s">
        <v>416</v>
      </c>
      <c r="D892" s="123">
        <v>5</v>
      </c>
      <c r="E892" s="155">
        <f>E891+F889</f>
        <v>137</v>
      </c>
      <c r="G892">
        <f>武器!H86</f>
        <v>55</v>
      </c>
      <c r="H892">
        <f>武器!I86</f>
        <v>5</v>
      </c>
      <c r="I892">
        <f>武器!J86</f>
        <v>0</v>
      </c>
      <c r="J892">
        <f>武器!K86</f>
        <v>0</v>
      </c>
      <c r="K892">
        <f>武器!M86</f>
        <v>300</v>
      </c>
    </row>
    <row r="893" ht="16.5" spans="1:11">
      <c r="A893" s="123" t="s">
        <v>1328</v>
      </c>
      <c r="B893" s="123" t="s">
        <v>1264</v>
      </c>
      <c r="C893" s="123" t="s">
        <v>416</v>
      </c>
      <c r="D893" s="123">
        <v>5</v>
      </c>
      <c r="E893" s="155">
        <f>E892+F889</f>
        <v>138</v>
      </c>
      <c r="G893">
        <f>武器!H86</f>
        <v>55</v>
      </c>
      <c r="H893">
        <f>武器!I86</f>
        <v>5</v>
      </c>
      <c r="I893">
        <f>武器!J86</f>
        <v>0</v>
      </c>
      <c r="J893">
        <f>武器!K86</f>
        <v>0</v>
      </c>
      <c r="K893">
        <f>武器!M86</f>
        <v>300</v>
      </c>
    </row>
    <row r="894" ht="16.5" spans="1:11">
      <c r="A894" s="123" t="s">
        <v>1329</v>
      </c>
      <c r="B894" s="123" t="s">
        <v>1264</v>
      </c>
      <c r="C894" s="123" t="s">
        <v>416</v>
      </c>
      <c r="D894" s="123">
        <v>5</v>
      </c>
      <c r="E894" s="155">
        <f>E893+F889</f>
        <v>139</v>
      </c>
      <c r="G894">
        <f>武器!H86</f>
        <v>55</v>
      </c>
      <c r="H894">
        <f>武器!I86</f>
        <v>5</v>
      </c>
      <c r="I894">
        <f>武器!J86</f>
        <v>0</v>
      </c>
      <c r="J894">
        <f>武器!K86</f>
        <v>0</v>
      </c>
      <c r="K894">
        <f>武器!M86</f>
        <v>300</v>
      </c>
    </row>
    <row r="895" ht="16.5" spans="1:11">
      <c r="A895" s="123" t="s">
        <v>1330</v>
      </c>
      <c r="B895" s="123" t="s">
        <v>1264</v>
      </c>
      <c r="C895" s="123" t="s">
        <v>416</v>
      </c>
      <c r="D895" s="123">
        <v>5</v>
      </c>
      <c r="E895" s="155">
        <f>E894+F889</f>
        <v>140</v>
      </c>
      <c r="G895">
        <f>武器!H86</f>
        <v>55</v>
      </c>
      <c r="H895">
        <f>武器!I86</f>
        <v>5</v>
      </c>
      <c r="I895">
        <f>武器!J86</f>
        <v>0</v>
      </c>
      <c r="J895">
        <f>武器!K86</f>
        <v>0</v>
      </c>
      <c r="K895">
        <f>武器!M86</f>
        <v>300</v>
      </c>
    </row>
    <row r="896" ht="16.5" spans="1:11">
      <c r="A896" s="123" t="s">
        <v>1331</v>
      </c>
      <c r="B896" s="123" t="s">
        <v>1264</v>
      </c>
      <c r="C896" s="123" t="s">
        <v>416</v>
      </c>
      <c r="D896" s="123">
        <v>5</v>
      </c>
      <c r="E896" s="155">
        <f>E895+F889</f>
        <v>141</v>
      </c>
      <c r="G896">
        <f>武器!H86</f>
        <v>55</v>
      </c>
      <c r="H896">
        <f>武器!I86</f>
        <v>5</v>
      </c>
      <c r="I896">
        <f>武器!J86</f>
        <v>0</v>
      </c>
      <c r="J896">
        <f>武器!K86</f>
        <v>0</v>
      </c>
      <c r="K896">
        <f>武器!M86</f>
        <v>300</v>
      </c>
    </row>
    <row r="897" ht="16.5" spans="1:11">
      <c r="A897" s="123" t="s">
        <v>1332</v>
      </c>
      <c r="B897" s="123" t="s">
        <v>1264</v>
      </c>
      <c r="C897" s="123" t="s">
        <v>416</v>
      </c>
      <c r="D897" s="123">
        <v>5</v>
      </c>
      <c r="E897" s="155">
        <f>E896+F889</f>
        <v>142</v>
      </c>
      <c r="G897">
        <f>武器!H86</f>
        <v>55</v>
      </c>
      <c r="H897">
        <f>武器!I86</f>
        <v>5</v>
      </c>
      <c r="I897">
        <f>武器!J86</f>
        <v>0</v>
      </c>
      <c r="J897">
        <f>武器!K86</f>
        <v>0</v>
      </c>
      <c r="K897">
        <f>武器!M86</f>
        <v>300</v>
      </c>
    </row>
    <row r="898" ht="16.5" spans="1:11">
      <c r="A898" s="123" t="s">
        <v>1333</v>
      </c>
      <c r="B898" s="123" t="s">
        <v>1264</v>
      </c>
      <c r="C898" s="123" t="s">
        <v>416</v>
      </c>
      <c r="D898" s="123">
        <v>5</v>
      </c>
      <c r="E898" s="155">
        <f>E897+F889</f>
        <v>143</v>
      </c>
      <c r="G898">
        <f>武器!H86</f>
        <v>55</v>
      </c>
      <c r="H898">
        <f>武器!I86</f>
        <v>5</v>
      </c>
      <c r="I898">
        <f>武器!J86</f>
        <v>0</v>
      </c>
      <c r="J898">
        <f>武器!K86</f>
        <v>0</v>
      </c>
      <c r="K898">
        <f>武器!M86</f>
        <v>300</v>
      </c>
    </row>
    <row r="899" ht="16.5" spans="1:11">
      <c r="A899" s="123" t="s">
        <v>1334</v>
      </c>
      <c r="B899" s="123" t="s">
        <v>1264</v>
      </c>
      <c r="C899" s="123" t="s">
        <v>416</v>
      </c>
      <c r="D899" s="123">
        <v>5</v>
      </c>
      <c r="E899" s="155">
        <f>E898+F889</f>
        <v>144</v>
      </c>
      <c r="G899">
        <f>武器!H86</f>
        <v>55</v>
      </c>
      <c r="H899">
        <f>武器!I86</f>
        <v>5</v>
      </c>
      <c r="I899">
        <f>武器!J86</f>
        <v>0</v>
      </c>
      <c r="J899">
        <f>武器!K86</f>
        <v>0</v>
      </c>
      <c r="K899">
        <f>武器!M86</f>
        <v>300</v>
      </c>
    </row>
    <row r="900" ht="16.5" spans="1:11">
      <c r="A900" s="123" t="s">
        <v>1335</v>
      </c>
      <c r="B900" s="123" t="s">
        <v>1264</v>
      </c>
      <c r="C900" s="123" t="s">
        <v>416</v>
      </c>
      <c r="D900" s="123">
        <v>5</v>
      </c>
      <c r="E900" s="155">
        <f>E899+F889</f>
        <v>145</v>
      </c>
      <c r="G900">
        <f>武器!H86</f>
        <v>55</v>
      </c>
      <c r="H900">
        <f>武器!I86</f>
        <v>5</v>
      </c>
      <c r="I900">
        <f>武器!J86</f>
        <v>0</v>
      </c>
      <c r="J900">
        <f>武器!K86</f>
        <v>0</v>
      </c>
      <c r="K900">
        <f>武器!M86</f>
        <v>300</v>
      </c>
    </row>
    <row r="901" ht="16.5" spans="1:11">
      <c r="A901" s="123" t="s">
        <v>1336</v>
      </c>
      <c r="B901" s="123" t="s">
        <v>1264</v>
      </c>
      <c r="C901" s="123" t="s">
        <v>416</v>
      </c>
      <c r="D901" s="123">
        <v>5</v>
      </c>
      <c r="E901" s="155">
        <f>E900+F889</f>
        <v>146</v>
      </c>
      <c r="G901">
        <f>武器!H86</f>
        <v>55</v>
      </c>
      <c r="H901">
        <f>武器!I86</f>
        <v>5</v>
      </c>
      <c r="I901">
        <f>武器!J86</f>
        <v>0</v>
      </c>
      <c r="J901">
        <f>武器!K86</f>
        <v>0</v>
      </c>
      <c r="K901">
        <f>武器!M86</f>
        <v>300</v>
      </c>
    </row>
    <row r="902" ht="16.5" spans="1:11">
      <c r="A902" s="123" t="s">
        <v>1337</v>
      </c>
      <c r="B902" s="123" t="s">
        <v>1264</v>
      </c>
      <c r="C902" s="123" t="s">
        <v>416</v>
      </c>
      <c r="D902" s="123">
        <v>5</v>
      </c>
      <c r="E902" s="155">
        <f>E901+F889</f>
        <v>147</v>
      </c>
      <c r="G902">
        <f>武器!H86</f>
        <v>55</v>
      </c>
      <c r="H902">
        <f>武器!I86</f>
        <v>5</v>
      </c>
      <c r="I902">
        <f>武器!J86</f>
        <v>0</v>
      </c>
      <c r="J902">
        <f>武器!K86</f>
        <v>0</v>
      </c>
      <c r="K902">
        <f>武器!M86</f>
        <v>300</v>
      </c>
    </row>
    <row r="903" ht="16.5" spans="1:11">
      <c r="A903" s="123" t="s">
        <v>1338</v>
      </c>
      <c r="B903" s="123" t="s">
        <v>1264</v>
      </c>
      <c r="C903" s="123" t="s">
        <v>416</v>
      </c>
      <c r="D903" s="123">
        <v>5</v>
      </c>
      <c r="E903" s="155">
        <f>E902+F889</f>
        <v>148</v>
      </c>
      <c r="G903">
        <f>武器!H86</f>
        <v>55</v>
      </c>
      <c r="H903">
        <f>武器!I86</f>
        <v>5</v>
      </c>
      <c r="I903">
        <f>武器!J86</f>
        <v>0</v>
      </c>
      <c r="J903">
        <f>武器!K86</f>
        <v>0</v>
      </c>
      <c r="K903">
        <f>武器!M86</f>
        <v>300</v>
      </c>
    </row>
    <row r="904" ht="16.5" spans="1:11">
      <c r="A904" s="155" t="s">
        <v>1339</v>
      </c>
      <c r="B904" s="155" t="s">
        <v>1340</v>
      </c>
      <c r="C904" s="155" t="s">
        <v>402</v>
      </c>
      <c r="D904" s="155">
        <v>1</v>
      </c>
      <c r="E904" s="156">
        <f>武器!L70</f>
        <v>104</v>
      </c>
      <c r="F904">
        <f>INT((E919-E904)/15)</f>
        <v>4</v>
      </c>
      <c r="G904">
        <f>武器!H70</f>
        <v>10</v>
      </c>
      <c r="H904">
        <f>武器!I70</f>
        <v>4</v>
      </c>
      <c r="I904">
        <f>武器!J70</f>
        <v>0</v>
      </c>
      <c r="J904">
        <f>武器!K70</f>
        <v>0</v>
      </c>
      <c r="K904">
        <f>武器!M70</f>
        <v>800</v>
      </c>
    </row>
    <row r="905" ht="16.5" spans="1:11">
      <c r="A905" s="155" t="s">
        <v>1341</v>
      </c>
      <c r="B905" s="155" t="s">
        <v>1340</v>
      </c>
      <c r="C905" s="155" t="s">
        <v>402</v>
      </c>
      <c r="D905" s="155">
        <v>1</v>
      </c>
      <c r="E905" s="155">
        <f>E904+F904</f>
        <v>108</v>
      </c>
      <c r="G905">
        <f>武器!H70</f>
        <v>10</v>
      </c>
      <c r="H905">
        <f>武器!I70</f>
        <v>4</v>
      </c>
      <c r="I905">
        <f>武器!J70</f>
        <v>0</v>
      </c>
      <c r="J905">
        <f>武器!K70</f>
        <v>0</v>
      </c>
      <c r="K905">
        <f>武器!M70</f>
        <v>800</v>
      </c>
    </row>
    <row r="906" ht="16.5" spans="1:11">
      <c r="A906" s="155" t="s">
        <v>1342</v>
      </c>
      <c r="B906" s="155" t="s">
        <v>1340</v>
      </c>
      <c r="C906" s="155" t="s">
        <v>402</v>
      </c>
      <c r="D906" s="155">
        <v>1</v>
      </c>
      <c r="E906" s="155">
        <f>E905+F904</f>
        <v>112</v>
      </c>
      <c r="G906">
        <f>武器!H70</f>
        <v>10</v>
      </c>
      <c r="H906">
        <f>武器!I70</f>
        <v>4</v>
      </c>
      <c r="I906">
        <f>武器!J70</f>
        <v>0</v>
      </c>
      <c r="J906">
        <f>武器!K70</f>
        <v>0</v>
      </c>
      <c r="K906">
        <f>武器!M70</f>
        <v>800</v>
      </c>
    </row>
    <row r="907" ht="16.5" spans="1:11">
      <c r="A907" s="155" t="s">
        <v>1343</v>
      </c>
      <c r="B907" s="155" t="s">
        <v>1340</v>
      </c>
      <c r="C907" s="155" t="s">
        <v>402</v>
      </c>
      <c r="D907" s="155">
        <v>1</v>
      </c>
      <c r="E907" s="155">
        <f>E906+F904</f>
        <v>116</v>
      </c>
      <c r="G907">
        <f>武器!H70</f>
        <v>10</v>
      </c>
      <c r="H907">
        <f>武器!I70</f>
        <v>4</v>
      </c>
      <c r="I907">
        <f>武器!J70</f>
        <v>0</v>
      </c>
      <c r="J907">
        <f>武器!K70</f>
        <v>0</v>
      </c>
      <c r="K907">
        <f>武器!M70</f>
        <v>800</v>
      </c>
    </row>
    <row r="908" ht="16.5" spans="1:11">
      <c r="A908" s="155" t="s">
        <v>1344</v>
      </c>
      <c r="B908" s="155" t="s">
        <v>1340</v>
      </c>
      <c r="C908" s="155" t="s">
        <v>402</v>
      </c>
      <c r="D908" s="155">
        <v>1</v>
      </c>
      <c r="E908" s="155">
        <f>E907+F904</f>
        <v>120</v>
      </c>
      <c r="G908">
        <f>武器!H70</f>
        <v>10</v>
      </c>
      <c r="H908">
        <f>武器!I70</f>
        <v>4</v>
      </c>
      <c r="I908">
        <f>武器!J70</f>
        <v>0</v>
      </c>
      <c r="J908">
        <f>武器!K70</f>
        <v>0</v>
      </c>
      <c r="K908">
        <f>武器!M70</f>
        <v>800</v>
      </c>
    </row>
    <row r="909" ht="16.5" spans="1:11">
      <c r="A909" s="155" t="s">
        <v>1345</v>
      </c>
      <c r="B909" s="155" t="s">
        <v>1340</v>
      </c>
      <c r="C909" s="155" t="s">
        <v>402</v>
      </c>
      <c r="D909" s="155">
        <v>1</v>
      </c>
      <c r="E909" s="155">
        <f>E908+F904</f>
        <v>124</v>
      </c>
      <c r="G909">
        <f>武器!H70</f>
        <v>10</v>
      </c>
      <c r="H909">
        <f>武器!I70</f>
        <v>4</v>
      </c>
      <c r="I909">
        <f>武器!J70</f>
        <v>0</v>
      </c>
      <c r="J909">
        <f>武器!K70</f>
        <v>0</v>
      </c>
      <c r="K909">
        <f>武器!M70</f>
        <v>800</v>
      </c>
    </row>
    <row r="910" ht="16.5" spans="1:11">
      <c r="A910" s="155" t="s">
        <v>1346</v>
      </c>
      <c r="B910" s="155" t="s">
        <v>1340</v>
      </c>
      <c r="C910" s="155" t="s">
        <v>402</v>
      </c>
      <c r="D910" s="155">
        <v>1</v>
      </c>
      <c r="E910" s="155">
        <f>E909+F904</f>
        <v>128</v>
      </c>
      <c r="G910">
        <f>武器!H70</f>
        <v>10</v>
      </c>
      <c r="H910">
        <f>武器!I70</f>
        <v>4</v>
      </c>
      <c r="I910">
        <f>武器!J70</f>
        <v>0</v>
      </c>
      <c r="J910">
        <f>武器!K70</f>
        <v>0</v>
      </c>
      <c r="K910">
        <f>武器!M70</f>
        <v>800</v>
      </c>
    </row>
    <row r="911" ht="16.5" spans="1:11">
      <c r="A911" s="155" t="s">
        <v>1347</v>
      </c>
      <c r="B911" s="155" t="s">
        <v>1340</v>
      </c>
      <c r="C911" s="155" t="s">
        <v>402</v>
      </c>
      <c r="D911" s="155">
        <v>1</v>
      </c>
      <c r="E911" s="155">
        <f>E910+F904</f>
        <v>132</v>
      </c>
      <c r="G911">
        <f>武器!H70</f>
        <v>10</v>
      </c>
      <c r="H911">
        <f>武器!I70</f>
        <v>4</v>
      </c>
      <c r="I911">
        <f>武器!J70</f>
        <v>0</v>
      </c>
      <c r="J911">
        <f>武器!K70</f>
        <v>0</v>
      </c>
      <c r="K911">
        <f>武器!M70</f>
        <v>800</v>
      </c>
    </row>
    <row r="912" ht="16.5" spans="1:11">
      <c r="A912" s="155" t="s">
        <v>1348</v>
      </c>
      <c r="B912" s="155" t="s">
        <v>1340</v>
      </c>
      <c r="C912" s="155" t="s">
        <v>402</v>
      </c>
      <c r="D912" s="155">
        <v>1</v>
      </c>
      <c r="E912" s="155">
        <f>E911+F904</f>
        <v>136</v>
      </c>
      <c r="G912">
        <f>武器!H70</f>
        <v>10</v>
      </c>
      <c r="H912">
        <f>武器!I70</f>
        <v>4</v>
      </c>
      <c r="I912">
        <f>武器!J70</f>
        <v>0</v>
      </c>
      <c r="J912">
        <f>武器!K70</f>
        <v>0</v>
      </c>
      <c r="K912">
        <f>武器!M70</f>
        <v>800</v>
      </c>
    </row>
    <row r="913" ht="16.5" spans="1:11">
      <c r="A913" s="155" t="s">
        <v>1349</v>
      </c>
      <c r="B913" s="155" t="s">
        <v>1340</v>
      </c>
      <c r="C913" s="155" t="s">
        <v>402</v>
      </c>
      <c r="D913" s="155">
        <v>1</v>
      </c>
      <c r="E913" s="155">
        <f>E912+F904</f>
        <v>140</v>
      </c>
      <c r="G913">
        <f>武器!H70</f>
        <v>10</v>
      </c>
      <c r="H913">
        <f>武器!I70</f>
        <v>4</v>
      </c>
      <c r="I913">
        <f>武器!J70</f>
        <v>0</v>
      </c>
      <c r="J913">
        <f>武器!K70</f>
        <v>0</v>
      </c>
      <c r="K913">
        <f>武器!M70</f>
        <v>800</v>
      </c>
    </row>
    <row r="914" ht="16.5" spans="1:11">
      <c r="A914" s="155" t="s">
        <v>1350</v>
      </c>
      <c r="B914" s="155" t="s">
        <v>1340</v>
      </c>
      <c r="C914" s="155" t="s">
        <v>402</v>
      </c>
      <c r="D914" s="155">
        <v>1</v>
      </c>
      <c r="E914" s="155">
        <f>E913+F904</f>
        <v>144</v>
      </c>
      <c r="G914">
        <f>武器!H70</f>
        <v>10</v>
      </c>
      <c r="H914">
        <f>武器!I70</f>
        <v>4</v>
      </c>
      <c r="I914">
        <f>武器!J70</f>
        <v>0</v>
      </c>
      <c r="J914">
        <f>武器!K70</f>
        <v>0</v>
      </c>
      <c r="K914">
        <f>武器!M70</f>
        <v>800</v>
      </c>
    </row>
    <row r="915" ht="16.5" spans="1:11">
      <c r="A915" s="155" t="s">
        <v>1351</v>
      </c>
      <c r="B915" s="155" t="s">
        <v>1340</v>
      </c>
      <c r="C915" s="155" t="s">
        <v>402</v>
      </c>
      <c r="D915" s="155">
        <v>1</v>
      </c>
      <c r="E915" s="155">
        <f>E914+F904</f>
        <v>148</v>
      </c>
      <c r="G915">
        <f>武器!H70</f>
        <v>10</v>
      </c>
      <c r="H915">
        <f>武器!I70</f>
        <v>4</v>
      </c>
      <c r="I915">
        <f>武器!J70</f>
        <v>0</v>
      </c>
      <c r="J915">
        <f>武器!K70</f>
        <v>0</v>
      </c>
      <c r="K915">
        <f>武器!M70</f>
        <v>800</v>
      </c>
    </row>
    <row r="916" ht="16.5" spans="1:11">
      <c r="A916" s="155" t="s">
        <v>1352</v>
      </c>
      <c r="B916" s="155" t="s">
        <v>1340</v>
      </c>
      <c r="C916" s="155" t="s">
        <v>402</v>
      </c>
      <c r="D916" s="155">
        <v>1</v>
      </c>
      <c r="E916" s="155">
        <f>E915+F904</f>
        <v>152</v>
      </c>
      <c r="G916">
        <f>武器!H70</f>
        <v>10</v>
      </c>
      <c r="H916">
        <f>武器!I70</f>
        <v>4</v>
      </c>
      <c r="I916">
        <f>武器!J70</f>
        <v>0</v>
      </c>
      <c r="J916">
        <f>武器!K70</f>
        <v>0</v>
      </c>
      <c r="K916">
        <f>武器!M70</f>
        <v>800</v>
      </c>
    </row>
    <row r="917" ht="16.5" spans="1:11">
      <c r="A917" s="155" t="s">
        <v>1353</v>
      </c>
      <c r="B917" s="155" t="s">
        <v>1340</v>
      </c>
      <c r="C917" s="155" t="s">
        <v>402</v>
      </c>
      <c r="D917" s="155">
        <v>1</v>
      </c>
      <c r="E917" s="155">
        <f>E916+F904</f>
        <v>156</v>
      </c>
      <c r="G917">
        <f>武器!H70</f>
        <v>10</v>
      </c>
      <c r="H917">
        <f>武器!I70</f>
        <v>4</v>
      </c>
      <c r="I917">
        <f>武器!J70</f>
        <v>0</v>
      </c>
      <c r="J917">
        <f>武器!K70</f>
        <v>0</v>
      </c>
      <c r="K917">
        <f>武器!M70</f>
        <v>800</v>
      </c>
    </row>
    <row r="918" ht="16.5" spans="1:11">
      <c r="A918" s="155" t="s">
        <v>1354</v>
      </c>
      <c r="B918" s="155" t="s">
        <v>1340</v>
      </c>
      <c r="C918" s="155" t="s">
        <v>402</v>
      </c>
      <c r="D918" s="155">
        <v>1</v>
      </c>
      <c r="E918" s="155">
        <f>E917+F904</f>
        <v>160</v>
      </c>
      <c r="G918">
        <f>武器!H70</f>
        <v>10</v>
      </c>
      <c r="H918">
        <f>武器!I70</f>
        <v>4</v>
      </c>
      <c r="I918">
        <f>武器!J70</f>
        <v>0</v>
      </c>
      <c r="J918">
        <f>武器!K70</f>
        <v>0</v>
      </c>
      <c r="K918">
        <f>武器!M70</f>
        <v>800</v>
      </c>
    </row>
    <row r="919" ht="16.5" spans="1:11">
      <c r="A919" s="155" t="s">
        <v>1355</v>
      </c>
      <c r="B919" s="155" t="s">
        <v>1340</v>
      </c>
      <c r="C919" s="155" t="s">
        <v>402</v>
      </c>
      <c r="D919" s="155">
        <v>2</v>
      </c>
      <c r="E919" s="156">
        <f>武器!L71</f>
        <v>164</v>
      </c>
      <c r="F919">
        <f>INT((E934-E919)/15)</f>
        <v>4</v>
      </c>
      <c r="G919">
        <f>武器!H71</f>
        <v>12</v>
      </c>
      <c r="H919">
        <f>武器!I71</f>
        <v>4</v>
      </c>
      <c r="I919">
        <f>武器!J71</f>
        <v>0</v>
      </c>
      <c r="J919">
        <f>武器!K71</f>
        <v>0</v>
      </c>
      <c r="K919">
        <f>武器!M71</f>
        <v>800</v>
      </c>
    </row>
    <row r="920" ht="16.5" spans="1:11">
      <c r="A920" s="155" t="s">
        <v>1356</v>
      </c>
      <c r="B920" s="155" t="s">
        <v>1340</v>
      </c>
      <c r="C920" s="155" t="s">
        <v>402</v>
      </c>
      <c r="D920" s="155">
        <v>2</v>
      </c>
      <c r="E920" s="155">
        <f>E919+F919</f>
        <v>168</v>
      </c>
      <c r="G920">
        <f>武器!H71</f>
        <v>12</v>
      </c>
      <c r="H920">
        <f>武器!I71</f>
        <v>4</v>
      </c>
      <c r="I920">
        <f>武器!J71</f>
        <v>0</v>
      </c>
      <c r="J920">
        <f>武器!K71</f>
        <v>0</v>
      </c>
      <c r="K920">
        <f>武器!M71</f>
        <v>800</v>
      </c>
    </row>
    <row r="921" ht="16.5" spans="1:11">
      <c r="A921" s="155" t="s">
        <v>1357</v>
      </c>
      <c r="B921" s="155" t="s">
        <v>1340</v>
      </c>
      <c r="C921" s="155" t="s">
        <v>402</v>
      </c>
      <c r="D921" s="155">
        <v>2</v>
      </c>
      <c r="E921" s="155">
        <f>E920+F919</f>
        <v>172</v>
      </c>
      <c r="G921">
        <f>武器!H71</f>
        <v>12</v>
      </c>
      <c r="H921">
        <f>武器!I71</f>
        <v>4</v>
      </c>
      <c r="I921">
        <f>武器!J71</f>
        <v>0</v>
      </c>
      <c r="J921">
        <f>武器!K71</f>
        <v>0</v>
      </c>
      <c r="K921">
        <f>武器!M71</f>
        <v>800</v>
      </c>
    </row>
    <row r="922" ht="16.5" spans="1:11">
      <c r="A922" s="155" t="s">
        <v>1358</v>
      </c>
      <c r="B922" s="155" t="s">
        <v>1340</v>
      </c>
      <c r="C922" s="155" t="s">
        <v>402</v>
      </c>
      <c r="D922" s="155">
        <v>2</v>
      </c>
      <c r="E922" s="155">
        <f>E921+F919</f>
        <v>176</v>
      </c>
      <c r="G922">
        <f>武器!H71</f>
        <v>12</v>
      </c>
      <c r="H922">
        <f>武器!I71</f>
        <v>4</v>
      </c>
      <c r="I922">
        <f>武器!J71</f>
        <v>0</v>
      </c>
      <c r="J922">
        <f>武器!K71</f>
        <v>0</v>
      </c>
      <c r="K922">
        <f>武器!M71</f>
        <v>800</v>
      </c>
    </row>
    <row r="923" ht="16.5" spans="1:11">
      <c r="A923" s="155" t="s">
        <v>1359</v>
      </c>
      <c r="B923" s="155" t="s">
        <v>1340</v>
      </c>
      <c r="C923" s="155" t="s">
        <v>402</v>
      </c>
      <c r="D923" s="155">
        <v>2</v>
      </c>
      <c r="E923" s="155">
        <f>E922+F919</f>
        <v>180</v>
      </c>
      <c r="G923">
        <f>武器!H71</f>
        <v>12</v>
      </c>
      <c r="H923">
        <f>武器!I71</f>
        <v>4</v>
      </c>
      <c r="I923">
        <f>武器!J71</f>
        <v>0</v>
      </c>
      <c r="J923">
        <f>武器!K71</f>
        <v>0</v>
      </c>
      <c r="K923">
        <f>武器!M71</f>
        <v>800</v>
      </c>
    </row>
    <row r="924" ht="16.5" spans="1:11">
      <c r="A924" s="155" t="s">
        <v>1360</v>
      </c>
      <c r="B924" s="155" t="s">
        <v>1340</v>
      </c>
      <c r="C924" s="155" t="s">
        <v>402</v>
      </c>
      <c r="D924" s="155">
        <v>2</v>
      </c>
      <c r="E924" s="155">
        <f>E923+F919</f>
        <v>184</v>
      </c>
      <c r="G924">
        <f>武器!H71</f>
        <v>12</v>
      </c>
      <c r="H924">
        <f>武器!I71</f>
        <v>4</v>
      </c>
      <c r="I924">
        <f>武器!J71</f>
        <v>0</v>
      </c>
      <c r="J924">
        <f>武器!K71</f>
        <v>0</v>
      </c>
      <c r="K924">
        <f>武器!M71</f>
        <v>800</v>
      </c>
    </row>
    <row r="925" ht="16.5" spans="1:11">
      <c r="A925" s="155" t="s">
        <v>1361</v>
      </c>
      <c r="B925" s="155" t="s">
        <v>1340</v>
      </c>
      <c r="C925" s="155" t="s">
        <v>402</v>
      </c>
      <c r="D925" s="155">
        <v>2</v>
      </c>
      <c r="E925" s="155">
        <f>E924+F919</f>
        <v>188</v>
      </c>
      <c r="G925">
        <f>武器!H71</f>
        <v>12</v>
      </c>
      <c r="H925">
        <f>武器!I71</f>
        <v>4</v>
      </c>
      <c r="I925">
        <f>武器!J71</f>
        <v>0</v>
      </c>
      <c r="J925">
        <f>武器!K71</f>
        <v>0</v>
      </c>
      <c r="K925">
        <f>武器!M71</f>
        <v>800</v>
      </c>
    </row>
    <row r="926" ht="16.5" spans="1:11">
      <c r="A926" s="155" t="s">
        <v>1362</v>
      </c>
      <c r="B926" s="155" t="s">
        <v>1340</v>
      </c>
      <c r="C926" s="155" t="s">
        <v>402</v>
      </c>
      <c r="D926" s="155">
        <v>2</v>
      </c>
      <c r="E926" s="155">
        <f>E925+F919</f>
        <v>192</v>
      </c>
      <c r="G926">
        <f>武器!H71</f>
        <v>12</v>
      </c>
      <c r="H926">
        <f>武器!I71</f>
        <v>4</v>
      </c>
      <c r="I926">
        <f>武器!J71</f>
        <v>0</v>
      </c>
      <c r="J926">
        <f>武器!K71</f>
        <v>0</v>
      </c>
      <c r="K926">
        <f>武器!M71</f>
        <v>800</v>
      </c>
    </row>
    <row r="927" ht="16.5" spans="1:11">
      <c r="A927" s="155" t="s">
        <v>1363</v>
      </c>
      <c r="B927" s="155" t="s">
        <v>1340</v>
      </c>
      <c r="C927" s="155" t="s">
        <v>402</v>
      </c>
      <c r="D927" s="155">
        <v>2</v>
      </c>
      <c r="E927" s="155">
        <f>E926+F919</f>
        <v>196</v>
      </c>
      <c r="G927">
        <f>武器!H71</f>
        <v>12</v>
      </c>
      <c r="H927">
        <f>武器!I71</f>
        <v>4</v>
      </c>
      <c r="I927">
        <f>武器!J71</f>
        <v>0</v>
      </c>
      <c r="J927">
        <f>武器!K71</f>
        <v>0</v>
      </c>
      <c r="K927">
        <f>武器!M71</f>
        <v>800</v>
      </c>
    </row>
    <row r="928" ht="16.5" spans="1:11">
      <c r="A928" s="155" t="s">
        <v>1364</v>
      </c>
      <c r="B928" s="155" t="s">
        <v>1340</v>
      </c>
      <c r="C928" s="155" t="s">
        <v>402</v>
      </c>
      <c r="D928" s="155">
        <v>2</v>
      </c>
      <c r="E928" s="155">
        <f>E927+F919</f>
        <v>200</v>
      </c>
      <c r="G928">
        <f>武器!H71</f>
        <v>12</v>
      </c>
      <c r="H928">
        <f>武器!I71</f>
        <v>4</v>
      </c>
      <c r="I928">
        <f>武器!J71</f>
        <v>0</v>
      </c>
      <c r="J928">
        <f>武器!K71</f>
        <v>0</v>
      </c>
      <c r="K928">
        <f>武器!M71</f>
        <v>800</v>
      </c>
    </row>
    <row r="929" ht="16.5" spans="1:11">
      <c r="A929" s="155" t="s">
        <v>1365</v>
      </c>
      <c r="B929" s="155" t="s">
        <v>1340</v>
      </c>
      <c r="C929" s="155" t="s">
        <v>402</v>
      </c>
      <c r="D929" s="155">
        <v>2</v>
      </c>
      <c r="E929" s="155">
        <f>E928+F919</f>
        <v>204</v>
      </c>
      <c r="G929">
        <f>武器!H71</f>
        <v>12</v>
      </c>
      <c r="H929">
        <f>武器!I71</f>
        <v>4</v>
      </c>
      <c r="I929">
        <f>武器!J71</f>
        <v>0</v>
      </c>
      <c r="J929">
        <f>武器!K71</f>
        <v>0</v>
      </c>
      <c r="K929">
        <f>武器!M71</f>
        <v>800</v>
      </c>
    </row>
    <row r="930" ht="16.5" spans="1:11">
      <c r="A930" s="155" t="s">
        <v>1366</v>
      </c>
      <c r="B930" s="155" t="s">
        <v>1340</v>
      </c>
      <c r="C930" s="155" t="s">
        <v>402</v>
      </c>
      <c r="D930" s="155">
        <v>2</v>
      </c>
      <c r="E930" s="155">
        <f>E929+F919</f>
        <v>208</v>
      </c>
      <c r="G930">
        <f>武器!H71</f>
        <v>12</v>
      </c>
      <c r="H930">
        <f>武器!I71</f>
        <v>4</v>
      </c>
      <c r="I930">
        <f>武器!J71</f>
        <v>0</v>
      </c>
      <c r="J930">
        <f>武器!K71</f>
        <v>0</v>
      </c>
      <c r="K930">
        <f>武器!M71</f>
        <v>800</v>
      </c>
    </row>
    <row r="931" ht="16.5" spans="1:11">
      <c r="A931" s="155" t="s">
        <v>1367</v>
      </c>
      <c r="B931" s="155" t="s">
        <v>1340</v>
      </c>
      <c r="C931" s="155" t="s">
        <v>402</v>
      </c>
      <c r="D931" s="155">
        <v>2</v>
      </c>
      <c r="E931" s="155">
        <f>E930+F919</f>
        <v>212</v>
      </c>
      <c r="G931">
        <f>武器!H71</f>
        <v>12</v>
      </c>
      <c r="H931">
        <f>武器!I71</f>
        <v>4</v>
      </c>
      <c r="I931">
        <f>武器!J71</f>
        <v>0</v>
      </c>
      <c r="J931">
        <f>武器!K71</f>
        <v>0</v>
      </c>
      <c r="K931">
        <f>武器!M71</f>
        <v>800</v>
      </c>
    </row>
    <row r="932" ht="16.5" spans="1:11">
      <c r="A932" s="155" t="s">
        <v>1368</v>
      </c>
      <c r="B932" s="155" t="s">
        <v>1340</v>
      </c>
      <c r="C932" s="155" t="s">
        <v>402</v>
      </c>
      <c r="D932" s="155">
        <v>2</v>
      </c>
      <c r="E932" s="155">
        <f>E931+F919</f>
        <v>216</v>
      </c>
      <c r="G932">
        <f>武器!H71</f>
        <v>12</v>
      </c>
      <c r="H932">
        <f>武器!I71</f>
        <v>4</v>
      </c>
      <c r="I932">
        <f>武器!J71</f>
        <v>0</v>
      </c>
      <c r="J932">
        <f>武器!K71</f>
        <v>0</v>
      </c>
      <c r="K932">
        <f>武器!M71</f>
        <v>800</v>
      </c>
    </row>
    <row r="933" ht="16.5" spans="1:11">
      <c r="A933" s="155" t="s">
        <v>1369</v>
      </c>
      <c r="B933" s="155" t="s">
        <v>1340</v>
      </c>
      <c r="C933" s="155" t="s">
        <v>402</v>
      </c>
      <c r="D933" s="155">
        <v>2</v>
      </c>
      <c r="E933" s="155">
        <f>E932+F919</f>
        <v>220</v>
      </c>
      <c r="G933">
        <f>武器!H71</f>
        <v>12</v>
      </c>
      <c r="H933">
        <f>武器!I71</f>
        <v>4</v>
      </c>
      <c r="I933">
        <f>武器!J71</f>
        <v>0</v>
      </c>
      <c r="J933">
        <f>武器!K71</f>
        <v>0</v>
      </c>
      <c r="K933">
        <f>武器!M71</f>
        <v>800</v>
      </c>
    </row>
    <row r="934" ht="16.5" spans="1:11">
      <c r="A934" s="155" t="s">
        <v>1370</v>
      </c>
      <c r="B934" s="155" t="s">
        <v>1340</v>
      </c>
      <c r="C934" s="155" t="s">
        <v>402</v>
      </c>
      <c r="D934" s="155">
        <v>3</v>
      </c>
      <c r="E934" s="156">
        <f>武器!L72</f>
        <v>224</v>
      </c>
      <c r="F934">
        <f>INT((E949-E934)/15)</f>
        <v>4</v>
      </c>
      <c r="G934">
        <f>武器!H72</f>
        <v>14</v>
      </c>
      <c r="H934">
        <f>武器!I72</f>
        <v>4</v>
      </c>
      <c r="I934">
        <f>武器!J72</f>
        <v>0</v>
      </c>
      <c r="J934">
        <f>武器!K72</f>
        <v>0</v>
      </c>
      <c r="K934">
        <f>武器!M72</f>
        <v>800</v>
      </c>
    </row>
    <row r="935" ht="16.5" spans="1:11">
      <c r="A935" s="155" t="s">
        <v>1371</v>
      </c>
      <c r="B935" s="155" t="s">
        <v>1340</v>
      </c>
      <c r="C935" s="155" t="s">
        <v>402</v>
      </c>
      <c r="D935" s="155">
        <v>3</v>
      </c>
      <c r="E935" s="155">
        <f>E934+F934</f>
        <v>228</v>
      </c>
      <c r="G935">
        <f>武器!H72</f>
        <v>14</v>
      </c>
      <c r="H935">
        <f>武器!I72</f>
        <v>4</v>
      </c>
      <c r="I935">
        <f>武器!J72</f>
        <v>0</v>
      </c>
      <c r="J935">
        <f>武器!K72</f>
        <v>0</v>
      </c>
      <c r="K935">
        <f>武器!M72</f>
        <v>800</v>
      </c>
    </row>
    <row r="936" ht="16.5" spans="1:11">
      <c r="A936" s="155" t="s">
        <v>1372</v>
      </c>
      <c r="B936" s="155" t="s">
        <v>1340</v>
      </c>
      <c r="C936" s="155" t="s">
        <v>402</v>
      </c>
      <c r="D936" s="155">
        <v>3</v>
      </c>
      <c r="E936" s="155">
        <f>E935+F934</f>
        <v>232</v>
      </c>
      <c r="G936">
        <f>武器!H72</f>
        <v>14</v>
      </c>
      <c r="H936">
        <f>武器!I72</f>
        <v>4</v>
      </c>
      <c r="I936">
        <f>武器!J72</f>
        <v>0</v>
      </c>
      <c r="J936">
        <f>武器!K72</f>
        <v>0</v>
      </c>
      <c r="K936">
        <f>武器!M72</f>
        <v>800</v>
      </c>
    </row>
    <row r="937" ht="16.5" spans="1:11">
      <c r="A937" s="155" t="s">
        <v>1373</v>
      </c>
      <c r="B937" s="155" t="s">
        <v>1340</v>
      </c>
      <c r="C937" s="155" t="s">
        <v>402</v>
      </c>
      <c r="D937" s="155">
        <v>3</v>
      </c>
      <c r="E937" s="155">
        <f>E936+F934</f>
        <v>236</v>
      </c>
      <c r="G937">
        <f>武器!H72</f>
        <v>14</v>
      </c>
      <c r="H937">
        <f>武器!I72</f>
        <v>4</v>
      </c>
      <c r="I937">
        <f>武器!J72</f>
        <v>0</v>
      </c>
      <c r="J937">
        <f>武器!K72</f>
        <v>0</v>
      </c>
      <c r="K937">
        <f>武器!M72</f>
        <v>800</v>
      </c>
    </row>
    <row r="938" ht="16.5" spans="1:11">
      <c r="A938" s="155" t="s">
        <v>1374</v>
      </c>
      <c r="B938" s="155" t="s">
        <v>1340</v>
      </c>
      <c r="C938" s="155" t="s">
        <v>402</v>
      </c>
      <c r="D938" s="155">
        <v>3</v>
      </c>
      <c r="E938" s="155">
        <f>E937+F934</f>
        <v>240</v>
      </c>
      <c r="G938">
        <f>武器!H72</f>
        <v>14</v>
      </c>
      <c r="H938">
        <f>武器!I72</f>
        <v>4</v>
      </c>
      <c r="I938">
        <f>武器!J72</f>
        <v>0</v>
      </c>
      <c r="J938">
        <f>武器!K72</f>
        <v>0</v>
      </c>
      <c r="K938">
        <f>武器!M72</f>
        <v>800</v>
      </c>
    </row>
    <row r="939" ht="16.5" spans="1:11">
      <c r="A939" s="155" t="s">
        <v>1375</v>
      </c>
      <c r="B939" s="155" t="s">
        <v>1340</v>
      </c>
      <c r="C939" s="155" t="s">
        <v>402</v>
      </c>
      <c r="D939" s="155">
        <v>3</v>
      </c>
      <c r="E939" s="155">
        <f>E938+F934</f>
        <v>244</v>
      </c>
      <c r="G939">
        <f>武器!H72</f>
        <v>14</v>
      </c>
      <c r="H939">
        <f>武器!I72</f>
        <v>4</v>
      </c>
      <c r="I939">
        <f>武器!J72</f>
        <v>0</v>
      </c>
      <c r="J939">
        <f>武器!K72</f>
        <v>0</v>
      </c>
      <c r="K939">
        <f>武器!M72</f>
        <v>800</v>
      </c>
    </row>
    <row r="940" ht="16.5" spans="1:11">
      <c r="A940" s="155" t="s">
        <v>1376</v>
      </c>
      <c r="B940" s="155" t="s">
        <v>1340</v>
      </c>
      <c r="C940" s="155" t="s">
        <v>402</v>
      </c>
      <c r="D940" s="155">
        <v>3</v>
      </c>
      <c r="E940" s="155">
        <f>E939+F934</f>
        <v>248</v>
      </c>
      <c r="G940">
        <f>武器!H72</f>
        <v>14</v>
      </c>
      <c r="H940">
        <f>武器!I72</f>
        <v>4</v>
      </c>
      <c r="I940">
        <f>武器!J72</f>
        <v>0</v>
      </c>
      <c r="J940">
        <f>武器!K72</f>
        <v>0</v>
      </c>
      <c r="K940">
        <f>武器!M72</f>
        <v>800</v>
      </c>
    </row>
    <row r="941" ht="16.5" spans="1:11">
      <c r="A941" s="155" t="s">
        <v>1377</v>
      </c>
      <c r="B941" s="155" t="s">
        <v>1340</v>
      </c>
      <c r="C941" s="155" t="s">
        <v>402</v>
      </c>
      <c r="D941" s="155">
        <v>3</v>
      </c>
      <c r="E941" s="155">
        <f>E940+F934</f>
        <v>252</v>
      </c>
      <c r="G941">
        <f>武器!H72</f>
        <v>14</v>
      </c>
      <c r="H941">
        <f>武器!I72</f>
        <v>4</v>
      </c>
      <c r="I941">
        <f>武器!J72</f>
        <v>0</v>
      </c>
      <c r="J941">
        <f>武器!K72</f>
        <v>0</v>
      </c>
      <c r="K941">
        <f>武器!M72</f>
        <v>800</v>
      </c>
    </row>
    <row r="942" ht="16.5" spans="1:11">
      <c r="A942" s="155" t="s">
        <v>1378</v>
      </c>
      <c r="B942" s="155" t="s">
        <v>1340</v>
      </c>
      <c r="C942" s="155" t="s">
        <v>402</v>
      </c>
      <c r="D942" s="155">
        <v>3</v>
      </c>
      <c r="E942" s="155">
        <f>E941+F934</f>
        <v>256</v>
      </c>
      <c r="G942">
        <f>武器!H72</f>
        <v>14</v>
      </c>
      <c r="H942">
        <f>武器!I72</f>
        <v>4</v>
      </c>
      <c r="I942">
        <f>武器!J72</f>
        <v>0</v>
      </c>
      <c r="J942">
        <f>武器!K72</f>
        <v>0</v>
      </c>
      <c r="K942">
        <f>武器!M72</f>
        <v>800</v>
      </c>
    </row>
    <row r="943" ht="16.5" spans="1:11">
      <c r="A943" s="155" t="s">
        <v>1379</v>
      </c>
      <c r="B943" s="155" t="s">
        <v>1340</v>
      </c>
      <c r="C943" s="155" t="s">
        <v>402</v>
      </c>
      <c r="D943" s="155">
        <v>3</v>
      </c>
      <c r="E943" s="155">
        <f>E942+F934</f>
        <v>260</v>
      </c>
      <c r="G943">
        <f>武器!H72</f>
        <v>14</v>
      </c>
      <c r="H943">
        <f>武器!I72</f>
        <v>4</v>
      </c>
      <c r="I943">
        <f>武器!J72</f>
        <v>0</v>
      </c>
      <c r="J943">
        <f>武器!K72</f>
        <v>0</v>
      </c>
      <c r="K943">
        <f>武器!M72</f>
        <v>800</v>
      </c>
    </row>
    <row r="944" ht="16.5" spans="1:11">
      <c r="A944" s="155" t="s">
        <v>1380</v>
      </c>
      <c r="B944" s="155" t="s">
        <v>1340</v>
      </c>
      <c r="C944" s="155" t="s">
        <v>402</v>
      </c>
      <c r="D944" s="155">
        <v>3</v>
      </c>
      <c r="E944" s="155">
        <f>E943+F934</f>
        <v>264</v>
      </c>
      <c r="G944">
        <f>武器!H72</f>
        <v>14</v>
      </c>
      <c r="H944">
        <f>武器!I72</f>
        <v>4</v>
      </c>
      <c r="I944">
        <f>武器!J72</f>
        <v>0</v>
      </c>
      <c r="J944">
        <f>武器!K72</f>
        <v>0</v>
      </c>
      <c r="K944">
        <f>武器!M72</f>
        <v>800</v>
      </c>
    </row>
    <row r="945" ht="16.5" spans="1:11">
      <c r="A945" s="155" t="s">
        <v>1381</v>
      </c>
      <c r="B945" s="155" t="s">
        <v>1340</v>
      </c>
      <c r="C945" s="155" t="s">
        <v>402</v>
      </c>
      <c r="D945" s="155">
        <v>3</v>
      </c>
      <c r="E945" s="155">
        <f>E944+F934</f>
        <v>268</v>
      </c>
      <c r="G945">
        <f>武器!H72</f>
        <v>14</v>
      </c>
      <c r="H945">
        <f>武器!I72</f>
        <v>4</v>
      </c>
      <c r="I945">
        <f>武器!J72</f>
        <v>0</v>
      </c>
      <c r="J945">
        <f>武器!K72</f>
        <v>0</v>
      </c>
      <c r="K945">
        <f>武器!M72</f>
        <v>800</v>
      </c>
    </row>
    <row r="946" ht="16.5" spans="1:11">
      <c r="A946" s="155" t="s">
        <v>1382</v>
      </c>
      <c r="B946" s="155" t="s">
        <v>1340</v>
      </c>
      <c r="C946" s="155" t="s">
        <v>402</v>
      </c>
      <c r="D946" s="155">
        <v>3</v>
      </c>
      <c r="E946" s="155">
        <f>E945+F934</f>
        <v>272</v>
      </c>
      <c r="G946">
        <f>武器!H72</f>
        <v>14</v>
      </c>
      <c r="H946">
        <f>武器!I72</f>
        <v>4</v>
      </c>
      <c r="I946">
        <f>武器!J72</f>
        <v>0</v>
      </c>
      <c r="J946">
        <f>武器!K72</f>
        <v>0</v>
      </c>
      <c r="K946">
        <f>武器!M72</f>
        <v>800</v>
      </c>
    </row>
    <row r="947" ht="16.5" spans="1:11">
      <c r="A947" s="155" t="s">
        <v>1383</v>
      </c>
      <c r="B947" s="155" t="s">
        <v>1340</v>
      </c>
      <c r="C947" s="155" t="s">
        <v>402</v>
      </c>
      <c r="D947" s="155">
        <v>3</v>
      </c>
      <c r="E947" s="155">
        <f>E946+F934</f>
        <v>276</v>
      </c>
      <c r="G947">
        <f>武器!H72</f>
        <v>14</v>
      </c>
      <c r="H947">
        <f>武器!I72</f>
        <v>4</v>
      </c>
      <c r="I947">
        <f>武器!J72</f>
        <v>0</v>
      </c>
      <c r="J947">
        <f>武器!K72</f>
        <v>0</v>
      </c>
      <c r="K947">
        <f>武器!M72</f>
        <v>800</v>
      </c>
    </row>
    <row r="948" ht="16.5" spans="1:11">
      <c r="A948" s="155" t="s">
        <v>1384</v>
      </c>
      <c r="B948" s="155" t="s">
        <v>1340</v>
      </c>
      <c r="C948" s="155" t="s">
        <v>402</v>
      </c>
      <c r="D948" s="155">
        <v>3</v>
      </c>
      <c r="E948" s="155">
        <f>E947+F934</f>
        <v>280</v>
      </c>
      <c r="G948">
        <f>武器!H72</f>
        <v>14</v>
      </c>
      <c r="H948">
        <f>武器!I72</f>
        <v>4</v>
      </c>
      <c r="I948">
        <f>武器!J72</f>
        <v>0</v>
      </c>
      <c r="J948">
        <f>武器!K72</f>
        <v>0</v>
      </c>
      <c r="K948">
        <f>武器!M72</f>
        <v>800</v>
      </c>
    </row>
    <row r="949" ht="16.5" spans="1:11">
      <c r="A949" s="155" t="s">
        <v>1385</v>
      </c>
      <c r="B949" s="155" t="s">
        <v>1340</v>
      </c>
      <c r="C949" s="155" t="s">
        <v>402</v>
      </c>
      <c r="D949" s="155">
        <v>4</v>
      </c>
      <c r="E949" s="156">
        <f>武器!L73</f>
        <v>284</v>
      </c>
      <c r="F949">
        <f>INT((E964-E949)/15)</f>
        <v>4</v>
      </c>
      <c r="G949">
        <f>武器!H73</f>
        <v>16</v>
      </c>
      <c r="H949">
        <f>武器!I73</f>
        <v>4</v>
      </c>
      <c r="I949">
        <f>武器!J73</f>
        <v>0</v>
      </c>
      <c r="J949">
        <f>武器!K73</f>
        <v>0</v>
      </c>
      <c r="K949">
        <f>武器!M73</f>
        <v>800</v>
      </c>
    </row>
    <row r="950" ht="16.5" spans="1:11">
      <c r="A950" s="155" t="s">
        <v>1386</v>
      </c>
      <c r="B950" s="155" t="s">
        <v>1340</v>
      </c>
      <c r="C950" s="155" t="s">
        <v>402</v>
      </c>
      <c r="D950" s="155">
        <v>4</v>
      </c>
      <c r="E950" s="155">
        <f>E949+F949</f>
        <v>288</v>
      </c>
      <c r="G950">
        <f>武器!H73</f>
        <v>16</v>
      </c>
      <c r="H950">
        <f>武器!I73</f>
        <v>4</v>
      </c>
      <c r="I950">
        <f>武器!J73</f>
        <v>0</v>
      </c>
      <c r="J950">
        <f>武器!K73</f>
        <v>0</v>
      </c>
      <c r="K950">
        <f>武器!M73</f>
        <v>800</v>
      </c>
    </row>
    <row r="951" ht="16.5" spans="1:11">
      <c r="A951" s="155" t="s">
        <v>1387</v>
      </c>
      <c r="B951" s="155" t="s">
        <v>1340</v>
      </c>
      <c r="C951" s="155" t="s">
        <v>402</v>
      </c>
      <c r="D951" s="155">
        <v>4</v>
      </c>
      <c r="E951" s="155">
        <f>E950+F949</f>
        <v>292</v>
      </c>
      <c r="G951">
        <f>武器!H73</f>
        <v>16</v>
      </c>
      <c r="H951">
        <f>武器!I73</f>
        <v>4</v>
      </c>
      <c r="I951">
        <f>武器!J73</f>
        <v>0</v>
      </c>
      <c r="J951">
        <f>武器!K73</f>
        <v>0</v>
      </c>
      <c r="K951">
        <f>武器!M73</f>
        <v>800</v>
      </c>
    </row>
    <row r="952" ht="16.5" spans="1:11">
      <c r="A952" s="155" t="s">
        <v>1388</v>
      </c>
      <c r="B952" s="155" t="s">
        <v>1340</v>
      </c>
      <c r="C952" s="155" t="s">
        <v>402</v>
      </c>
      <c r="D952" s="155">
        <v>4</v>
      </c>
      <c r="E952" s="155">
        <f>E951+F949</f>
        <v>296</v>
      </c>
      <c r="G952">
        <f>武器!H73</f>
        <v>16</v>
      </c>
      <c r="H952">
        <f>武器!I73</f>
        <v>4</v>
      </c>
      <c r="I952">
        <f>武器!J73</f>
        <v>0</v>
      </c>
      <c r="J952">
        <f>武器!K73</f>
        <v>0</v>
      </c>
      <c r="K952">
        <f>武器!M73</f>
        <v>800</v>
      </c>
    </row>
    <row r="953" ht="16.5" spans="1:11">
      <c r="A953" s="155" t="s">
        <v>1389</v>
      </c>
      <c r="B953" s="155" t="s">
        <v>1340</v>
      </c>
      <c r="C953" s="155" t="s">
        <v>402</v>
      </c>
      <c r="D953" s="155">
        <v>4</v>
      </c>
      <c r="E953" s="155">
        <f>E952+F949</f>
        <v>300</v>
      </c>
      <c r="G953">
        <f>武器!H73</f>
        <v>16</v>
      </c>
      <c r="H953">
        <f>武器!I73</f>
        <v>4</v>
      </c>
      <c r="I953">
        <f>武器!J73</f>
        <v>0</v>
      </c>
      <c r="J953">
        <f>武器!K73</f>
        <v>0</v>
      </c>
      <c r="K953">
        <f>武器!M73</f>
        <v>800</v>
      </c>
    </row>
    <row r="954" ht="16.5" spans="1:11">
      <c r="A954" s="155" t="s">
        <v>1390</v>
      </c>
      <c r="B954" s="155" t="s">
        <v>1340</v>
      </c>
      <c r="C954" s="155" t="s">
        <v>402</v>
      </c>
      <c r="D954" s="155">
        <v>4</v>
      </c>
      <c r="E954" s="155">
        <f>E953+F949</f>
        <v>304</v>
      </c>
      <c r="G954">
        <f>武器!H73</f>
        <v>16</v>
      </c>
      <c r="H954">
        <f>武器!I73</f>
        <v>4</v>
      </c>
      <c r="I954">
        <f>武器!J73</f>
        <v>0</v>
      </c>
      <c r="J954">
        <f>武器!K73</f>
        <v>0</v>
      </c>
      <c r="K954">
        <f>武器!M73</f>
        <v>800</v>
      </c>
    </row>
    <row r="955" ht="16.5" spans="1:11">
      <c r="A955" s="155" t="s">
        <v>1391</v>
      </c>
      <c r="B955" s="155" t="s">
        <v>1340</v>
      </c>
      <c r="C955" s="155" t="s">
        <v>402</v>
      </c>
      <c r="D955" s="155">
        <v>4</v>
      </c>
      <c r="E955" s="155">
        <f>E954+F949</f>
        <v>308</v>
      </c>
      <c r="G955">
        <f>武器!H73</f>
        <v>16</v>
      </c>
      <c r="H955">
        <f>武器!I73</f>
        <v>4</v>
      </c>
      <c r="I955">
        <f>武器!J73</f>
        <v>0</v>
      </c>
      <c r="J955">
        <f>武器!K73</f>
        <v>0</v>
      </c>
      <c r="K955">
        <f>武器!M73</f>
        <v>800</v>
      </c>
    </row>
    <row r="956" ht="16.5" spans="1:11">
      <c r="A956" s="155" t="s">
        <v>1392</v>
      </c>
      <c r="B956" s="155" t="s">
        <v>1340</v>
      </c>
      <c r="C956" s="155" t="s">
        <v>402</v>
      </c>
      <c r="D956" s="155">
        <v>4</v>
      </c>
      <c r="E956" s="155">
        <f>E955+F949</f>
        <v>312</v>
      </c>
      <c r="G956">
        <f>武器!H73</f>
        <v>16</v>
      </c>
      <c r="H956">
        <f>武器!I73</f>
        <v>4</v>
      </c>
      <c r="I956">
        <f>武器!J73</f>
        <v>0</v>
      </c>
      <c r="J956">
        <f>武器!K73</f>
        <v>0</v>
      </c>
      <c r="K956">
        <f>武器!M73</f>
        <v>800</v>
      </c>
    </row>
    <row r="957" ht="16.5" spans="1:11">
      <c r="A957" s="155" t="s">
        <v>1393</v>
      </c>
      <c r="B957" s="155" t="s">
        <v>1340</v>
      </c>
      <c r="C957" s="155" t="s">
        <v>402</v>
      </c>
      <c r="D957" s="155">
        <v>4</v>
      </c>
      <c r="E957" s="155">
        <f>E956+F949</f>
        <v>316</v>
      </c>
      <c r="G957">
        <f>武器!H73</f>
        <v>16</v>
      </c>
      <c r="H957">
        <f>武器!I73</f>
        <v>4</v>
      </c>
      <c r="I957">
        <f>武器!J73</f>
        <v>0</v>
      </c>
      <c r="J957">
        <f>武器!K73</f>
        <v>0</v>
      </c>
      <c r="K957">
        <f>武器!M73</f>
        <v>800</v>
      </c>
    </row>
    <row r="958" ht="16.5" spans="1:11">
      <c r="A958" s="155" t="s">
        <v>1394</v>
      </c>
      <c r="B958" s="155" t="s">
        <v>1340</v>
      </c>
      <c r="C958" s="155" t="s">
        <v>402</v>
      </c>
      <c r="D958" s="155">
        <v>4</v>
      </c>
      <c r="E958" s="155">
        <f>E957+F949</f>
        <v>320</v>
      </c>
      <c r="G958">
        <f>武器!H73</f>
        <v>16</v>
      </c>
      <c r="H958">
        <f>武器!I73</f>
        <v>4</v>
      </c>
      <c r="I958">
        <f>武器!J73</f>
        <v>0</v>
      </c>
      <c r="J958">
        <f>武器!K73</f>
        <v>0</v>
      </c>
      <c r="K958">
        <f>武器!M73</f>
        <v>800</v>
      </c>
    </row>
    <row r="959" ht="16.5" spans="1:11">
      <c r="A959" s="155" t="s">
        <v>1395</v>
      </c>
      <c r="B959" s="155" t="s">
        <v>1340</v>
      </c>
      <c r="C959" s="155" t="s">
        <v>402</v>
      </c>
      <c r="D959" s="155">
        <v>4</v>
      </c>
      <c r="E959" s="155">
        <f>E958+F949</f>
        <v>324</v>
      </c>
      <c r="G959">
        <f>武器!H73</f>
        <v>16</v>
      </c>
      <c r="H959">
        <f>武器!I73</f>
        <v>4</v>
      </c>
      <c r="I959">
        <f>武器!J73</f>
        <v>0</v>
      </c>
      <c r="J959">
        <f>武器!K73</f>
        <v>0</v>
      </c>
      <c r="K959">
        <f>武器!M73</f>
        <v>800</v>
      </c>
    </row>
    <row r="960" ht="16.5" spans="1:11">
      <c r="A960" s="155" t="s">
        <v>1396</v>
      </c>
      <c r="B960" s="155" t="s">
        <v>1340</v>
      </c>
      <c r="C960" s="155" t="s">
        <v>402</v>
      </c>
      <c r="D960" s="155">
        <v>4</v>
      </c>
      <c r="E960" s="155">
        <f>E959+F949</f>
        <v>328</v>
      </c>
      <c r="G960">
        <f>武器!H73</f>
        <v>16</v>
      </c>
      <c r="H960">
        <f>武器!I73</f>
        <v>4</v>
      </c>
      <c r="I960">
        <f>武器!J73</f>
        <v>0</v>
      </c>
      <c r="J960">
        <f>武器!K73</f>
        <v>0</v>
      </c>
      <c r="K960">
        <f>武器!M73</f>
        <v>800</v>
      </c>
    </row>
    <row r="961" ht="16.5" spans="1:11">
      <c r="A961" s="155" t="s">
        <v>1397</v>
      </c>
      <c r="B961" s="155" t="s">
        <v>1340</v>
      </c>
      <c r="C961" s="155" t="s">
        <v>402</v>
      </c>
      <c r="D961" s="155">
        <v>4</v>
      </c>
      <c r="E961" s="155">
        <f>E960+F949</f>
        <v>332</v>
      </c>
      <c r="G961">
        <f>武器!H73</f>
        <v>16</v>
      </c>
      <c r="H961">
        <f>武器!I73</f>
        <v>4</v>
      </c>
      <c r="I961">
        <f>武器!J73</f>
        <v>0</v>
      </c>
      <c r="J961">
        <f>武器!K73</f>
        <v>0</v>
      </c>
      <c r="K961">
        <f>武器!M73</f>
        <v>800</v>
      </c>
    </row>
    <row r="962" ht="16.5" spans="1:11">
      <c r="A962" s="155" t="s">
        <v>1398</v>
      </c>
      <c r="B962" s="155" t="s">
        <v>1340</v>
      </c>
      <c r="C962" s="155" t="s">
        <v>402</v>
      </c>
      <c r="D962" s="155">
        <v>4</v>
      </c>
      <c r="E962" s="155">
        <f>E961+F949</f>
        <v>336</v>
      </c>
      <c r="G962">
        <f>武器!H73</f>
        <v>16</v>
      </c>
      <c r="H962">
        <f>武器!I73</f>
        <v>4</v>
      </c>
      <c r="I962">
        <f>武器!J73</f>
        <v>0</v>
      </c>
      <c r="J962">
        <f>武器!K73</f>
        <v>0</v>
      </c>
      <c r="K962">
        <f>武器!M73</f>
        <v>800</v>
      </c>
    </row>
    <row r="963" ht="16.5" spans="1:11">
      <c r="A963" s="155" t="s">
        <v>1399</v>
      </c>
      <c r="B963" s="155" t="s">
        <v>1340</v>
      </c>
      <c r="C963" s="155" t="s">
        <v>402</v>
      </c>
      <c r="D963" s="155">
        <v>4</v>
      </c>
      <c r="E963" s="155">
        <f>E962+F949</f>
        <v>340</v>
      </c>
      <c r="G963">
        <f>武器!H73</f>
        <v>16</v>
      </c>
      <c r="H963">
        <f>武器!I73</f>
        <v>4</v>
      </c>
      <c r="I963">
        <f>武器!J73</f>
        <v>0</v>
      </c>
      <c r="J963">
        <f>武器!K73</f>
        <v>0</v>
      </c>
      <c r="K963">
        <f>武器!M73</f>
        <v>800</v>
      </c>
    </row>
    <row r="964" ht="16.5" spans="1:11">
      <c r="A964" s="155" t="s">
        <v>1400</v>
      </c>
      <c r="B964" s="155" t="s">
        <v>1340</v>
      </c>
      <c r="C964" s="155" t="s">
        <v>402</v>
      </c>
      <c r="D964" s="155">
        <v>5</v>
      </c>
      <c r="E964" s="156">
        <f>武器!L74</f>
        <v>344</v>
      </c>
      <c r="F964">
        <f>F949</f>
        <v>4</v>
      </c>
      <c r="G964">
        <f>武器!H74</f>
        <v>18</v>
      </c>
      <c r="H964">
        <f>武器!I74</f>
        <v>4</v>
      </c>
      <c r="I964">
        <f>武器!J74</f>
        <v>0</v>
      </c>
      <c r="J964">
        <f>武器!K74</f>
        <v>0</v>
      </c>
      <c r="K964">
        <f>武器!M74</f>
        <v>800</v>
      </c>
    </row>
    <row r="965" ht="16.5" spans="1:11">
      <c r="A965" s="155" t="s">
        <v>1401</v>
      </c>
      <c r="B965" s="155" t="s">
        <v>1340</v>
      </c>
      <c r="C965" s="155" t="s">
        <v>402</v>
      </c>
      <c r="D965" s="155">
        <v>5</v>
      </c>
      <c r="E965" s="155">
        <f>E964+F964</f>
        <v>348</v>
      </c>
      <c r="G965">
        <f>武器!H74</f>
        <v>18</v>
      </c>
      <c r="H965">
        <f>武器!I74</f>
        <v>4</v>
      </c>
      <c r="I965">
        <f>武器!J74</f>
        <v>0</v>
      </c>
      <c r="J965">
        <f>武器!K74</f>
        <v>0</v>
      </c>
      <c r="K965">
        <f>武器!M74</f>
        <v>800</v>
      </c>
    </row>
    <row r="966" ht="16.5" spans="1:11">
      <c r="A966" s="155" t="s">
        <v>1402</v>
      </c>
      <c r="B966" s="155" t="s">
        <v>1340</v>
      </c>
      <c r="C966" s="155" t="s">
        <v>402</v>
      </c>
      <c r="D966" s="155">
        <v>5</v>
      </c>
      <c r="E966" s="155">
        <f>E965+F964</f>
        <v>352</v>
      </c>
      <c r="G966">
        <f>武器!H74</f>
        <v>18</v>
      </c>
      <c r="H966">
        <f>武器!I74</f>
        <v>4</v>
      </c>
      <c r="I966">
        <f>武器!J74</f>
        <v>0</v>
      </c>
      <c r="J966">
        <f>武器!K74</f>
        <v>0</v>
      </c>
      <c r="K966">
        <f>武器!M74</f>
        <v>800</v>
      </c>
    </row>
    <row r="967" ht="16.5" spans="1:11">
      <c r="A967" s="155" t="s">
        <v>1403</v>
      </c>
      <c r="B967" s="155" t="s">
        <v>1340</v>
      </c>
      <c r="C967" s="155" t="s">
        <v>402</v>
      </c>
      <c r="D967" s="155">
        <v>5</v>
      </c>
      <c r="E967" s="155">
        <f>E966+F964</f>
        <v>356</v>
      </c>
      <c r="G967">
        <f>武器!H74</f>
        <v>18</v>
      </c>
      <c r="H967">
        <f>武器!I74</f>
        <v>4</v>
      </c>
      <c r="I967">
        <f>武器!J74</f>
        <v>0</v>
      </c>
      <c r="J967">
        <f>武器!K74</f>
        <v>0</v>
      </c>
      <c r="K967">
        <f>武器!M74</f>
        <v>800</v>
      </c>
    </row>
    <row r="968" ht="16.5" spans="1:11">
      <c r="A968" s="155" t="s">
        <v>1404</v>
      </c>
      <c r="B968" s="155" t="s">
        <v>1340</v>
      </c>
      <c r="C968" s="155" t="s">
        <v>402</v>
      </c>
      <c r="D968" s="155">
        <v>5</v>
      </c>
      <c r="E968" s="155">
        <f>E967+F964</f>
        <v>360</v>
      </c>
      <c r="G968">
        <f>武器!H74</f>
        <v>18</v>
      </c>
      <c r="H968">
        <f>武器!I74</f>
        <v>4</v>
      </c>
      <c r="I968">
        <f>武器!J74</f>
        <v>0</v>
      </c>
      <c r="J968">
        <f>武器!K74</f>
        <v>0</v>
      </c>
      <c r="K968">
        <f>武器!M74</f>
        <v>800</v>
      </c>
    </row>
    <row r="969" ht="16.5" spans="1:11">
      <c r="A969" s="155" t="s">
        <v>1405</v>
      </c>
      <c r="B969" s="155" t="s">
        <v>1340</v>
      </c>
      <c r="C969" s="155" t="s">
        <v>402</v>
      </c>
      <c r="D969" s="155">
        <v>5</v>
      </c>
      <c r="E969" s="155">
        <f>E968+F964</f>
        <v>364</v>
      </c>
      <c r="G969">
        <f>武器!H74</f>
        <v>18</v>
      </c>
      <c r="H969">
        <f>武器!I74</f>
        <v>4</v>
      </c>
      <c r="I969">
        <f>武器!J74</f>
        <v>0</v>
      </c>
      <c r="J969">
        <f>武器!K74</f>
        <v>0</v>
      </c>
      <c r="K969">
        <f>武器!M74</f>
        <v>800</v>
      </c>
    </row>
    <row r="970" ht="16.5" spans="1:11">
      <c r="A970" s="155" t="s">
        <v>1406</v>
      </c>
      <c r="B970" s="155" t="s">
        <v>1340</v>
      </c>
      <c r="C970" s="155" t="s">
        <v>402</v>
      </c>
      <c r="D970" s="155">
        <v>5</v>
      </c>
      <c r="E970" s="155">
        <f>E969+F964</f>
        <v>368</v>
      </c>
      <c r="G970">
        <f>武器!H74</f>
        <v>18</v>
      </c>
      <c r="H970">
        <f>武器!I74</f>
        <v>4</v>
      </c>
      <c r="I970">
        <f>武器!J74</f>
        <v>0</v>
      </c>
      <c r="J970">
        <f>武器!K74</f>
        <v>0</v>
      </c>
      <c r="K970">
        <f>武器!M74</f>
        <v>800</v>
      </c>
    </row>
    <row r="971" ht="16.5" spans="1:11">
      <c r="A971" s="155" t="s">
        <v>1407</v>
      </c>
      <c r="B971" s="155" t="s">
        <v>1340</v>
      </c>
      <c r="C971" s="155" t="s">
        <v>402</v>
      </c>
      <c r="D971" s="155">
        <v>5</v>
      </c>
      <c r="E971" s="155">
        <f>E970+F964</f>
        <v>372</v>
      </c>
      <c r="G971">
        <f>武器!H74</f>
        <v>18</v>
      </c>
      <c r="H971">
        <f>武器!I74</f>
        <v>4</v>
      </c>
      <c r="I971">
        <f>武器!J74</f>
        <v>0</v>
      </c>
      <c r="J971">
        <f>武器!K74</f>
        <v>0</v>
      </c>
      <c r="K971">
        <f>武器!M74</f>
        <v>800</v>
      </c>
    </row>
    <row r="972" ht="16.5" spans="1:11">
      <c r="A972" s="155" t="s">
        <v>1408</v>
      </c>
      <c r="B972" s="155" t="s">
        <v>1340</v>
      </c>
      <c r="C972" s="155" t="s">
        <v>402</v>
      </c>
      <c r="D972" s="155">
        <v>5</v>
      </c>
      <c r="E972" s="155">
        <f>E971+F964</f>
        <v>376</v>
      </c>
      <c r="G972">
        <f>武器!H74</f>
        <v>18</v>
      </c>
      <c r="H972">
        <f>武器!I74</f>
        <v>4</v>
      </c>
      <c r="I972">
        <f>武器!J74</f>
        <v>0</v>
      </c>
      <c r="J972">
        <f>武器!K74</f>
        <v>0</v>
      </c>
      <c r="K972">
        <f>武器!M74</f>
        <v>800</v>
      </c>
    </row>
    <row r="973" ht="16.5" spans="1:11">
      <c r="A973" s="155" t="s">
        <v>1409</v>
      </c>
      <c r="B973" s="155" t="s">
        <v>1340</v>
      </c>
      <c r="C973" s="155" t="s">
        <v>402</v>
      </c>
      <c r="D973" s="155">
        <v>5</v>
      </c>
      <c r="E973" s="155">
        <f>E972+F964</f>
        <v>380</v>
      </c>
      <c r="G973">
        <f>武器!H74</f>
        <v>18</v>
      </c>
      <c r="H973">
        <f>武器!I74</f>
        <v>4</v>
      </c>
      <c r="I973">
        <f>武器!J74</f>
        <v>0</v>
      </c>
      <c r="J973">
        <f>武器!K74</f>
        <v>0</v>
      </c>
      <c r="K973">
        <f>武器!M74</f>
        <v>800</v>
      </c>
    </row>
    <row r="974" ht="16.5" spans="1:11">
      <c r="A974" s="155" t="s">
        <v>1410</v>
      </c>
      <c r="B974" s="155" t="s">
        <v>1340</v>
      </c>
      <c r="C974" s="155" t="s">
        <v>402</v>
      </c>
      <c r="D974" s="155">
        <v>5</v>
      </c>
      <c r="E974" s="155">
        <f>E973+F964</f>
        <v>384</v>
      </c>
      <c r="G974">
        <f>武器!H74</f>
        <v>18</v>
      </c>
      <c r="H974">
        <f>武器!I74</f>
        <v>4</v>
      </c>
      <c r="I974">
        <f>武器!J74</f>
        <v>0</v>
      </c>
      <c r="J974">
        <f>武器!K74</f>
        <v>0</v>
      </c>
      <c r="K974">
        <f>武器!M74</f>
        <v>800</v>
      </c>
    </row>
    <row r="975" ht="16.5" spans="1:11">
      <c r="A975" s="155" t="s">
        <v>1411</v>
      </c>
      <c r="B975" s="155" t="s">
        <v>1340</v>
      </c>
      <c r="C975" s="155" t="s">
        <v>402</v>
      </c>
      <c r="D975" s="155">
        <v>5</v>
      </c>
      <c r="E975" s="155">
        <f>E974+F964</f>
        <v>388</v>
      </c>
      <c r="G975">
        <f>武器!H74</f>
        <v>18</v>
      </c>
      <c r="H975">
        <f>武器!I74</f>
        <v>4</v>
      </c>
      <c r="I975">
        <f>武器!J74</f>
        <v>0</v>
      </c>
      <c r="J975">
        <f>武器!K74</f>
        <v>0</v>
      </c>
      <c r="K975">
        <f>武器!M74</f>
        <v>800</v>
      </c>
    </row>
    <row r="976" ht="16.5" spans="1:11">
      <c r="A976" s="155" t="s">
        <v>1412</v>
      </c>
      <c r="B976" s="155" t="s">
        <v>1340</v>
      </c>
      <c r="C976" s="155" t="s">
        <v>402</v>
      </c>
      <c r="D976" s="155">
        <v>5</v>
      </c>
      <c r="E976" s="155">
        <f>E975+F964</f>
        <v>392</v>
      </c>
      <c r="G976">
        <f>武器!H74</f>
        <v>18</v>
      </c>
      <c r="H976">
        <f>武器!I74</f>
        <v>4</v>
      </c>
      <c r="I976">
        <f>武器!J74</f>
        <v>0</v>
      </c>
      <c r="J976">
        <f>武器!K74</f>
        <v>0</v>
      </c>
      <c r="K976">
        <f>武器!M74</f>
        <v>800</v>
      </c>
    </row>
    <row r="977" ht="16.5" spans="1:11">
      <c r="A977" s="155" t="s">
        <v>1413</v>
      </c>
      <c r="B977" s="155" t="s">
        <v>1340</v>
      </c>
      <c r="C977" s="155" t="s">
        <v>402</v>
      </c>
      <c r="D977" s="155">
        <v>5</v>
      </c>
      <c r="E977" s="155">
        <f>E976+F964</f>
        <v>396</v>
      </c>
      <c r="G977">
        <f>武器!H74</f>
        <v>18</v>
      </c>
      <c r="H977">
        <f>武器!I74</f>
        <v>4</v>
      </c>
      <c r="I977">
        <f>武器!J74</f>
        <v>0</v>
      </c>
      <c r="J977">
        <f>武器!K74</f>
        <v>0</v>
      </c>
      <c r="K977">
        <f>武器!M74</f>
        <v>800</v>
      </c>
    </row>
    <row r="978" ht="16.5" spans="1:11">
      <c r="A978" s="155" t="s">
        <v>1414</v>
      </c>
      <c r="B978" s="155" t="s">
        <v>1340</v>
      </c>
      <c r="C978" s="155" t="s">
        <v>402</v>
      </c>
      <c r="D978" s="155">
        <v>5</v>
      </c>
      <c r="E978" s="155">
        <f>E977+F964</f>
        <v>400</v>
      </c>
      <c r="G978">
        <f>武器!H74</f>
        <v>18</v>
      </c>
      <c r="H978">
        <f>武器!I74</f>
        <v>4</v>
      </c>
      <c r="I978">
        <f>武器!J74</f>
        <v>0</v>
      </c>
      <c r="J978">
        <f>武器!K74</f>
        <v>0</v>
      </c>
      <c r="K978">
        <f>武器!M74</f>
        <v>800</v>
      </c>
    </row>
    <row r="979" ht="17.25" spans="1:11">
      <c r="A979" s="123" t="s">
        <v>1415</v>
      </c>
      <c r="B979" s="158" t="s">
        <v>1416</v>
      </c>
      <c r="C979" s="123" t="s">
        <v>325</v>
      </c>
      <c r="D979" s="123">
        <v>1</v>
      </c>
      <c r="E979" s="157">
        <f>武器!L4</f>
        <v>78</v>
      </c>
      <c r="F979">
        <f>INT((E994-E979)/15)</f>
        <v>3</v>
      </c>
      <c r="G979">
        <f>武器!H4</f>
        <v>10</v>
      </c>
      <c r="H979">
        <f>武器!I4</f>
        <v>4</v>
      </c>
      <c r="I979">
        <f>武器!J4</f>
        <v>0</v>
      </c>
      <c r="J979">
        <f>武器!K4</f>
        <v>0</v>
      </c>
      <c r="K979">
        <f>武器!M4</f>
        <v>700</v>
      </c>
    </row>
    <row r="980" ht="17.25" spans="1:11">
      <c r="A980" s="123" t="s">
        <v>1417</v>
      </c>
      <c r="B980" s="158" t="s">
        <v>1416</v>
      </c>
      <c r="C980" s="123" t="s">
        <v>325</v>
      </c>
      <c r="D980" s="123">
        <v>1</v>
      </c>
      <c r="E980" s="155">
        <f>E979+F979</f>
        <v>81</v>
      </c>
      <c r="G980">
        <f>武器!H4</f>
        <v>10</v>
      </c>
      <c r="H980">
        <f>武器!I4</f>
        <v>4</v>
      </c>
      <c r="I980">
        <f>武器!J4</f>
        <v>0</v>
      </c>
      <c r="J980">
        <f>武器!K4</f>
        <v>0</v>
      </c>
      <c r="K980">
        <f>武器!M4</f>
        <v>700</v>
      </c>
    </row>
    <row r="981" ht="17.25" spans="1:11">
      <c r="A981" s="123" t="s">
        <v>1418</v>
      </c>
      <c r="B981" s="158" t="s">
        <v>1416</v>
      </c>
      <c r="C981" s="123" t="s">
        <v>325</v>
      </c>
      <c r="D981" s="123">
        <v>1</v>
      </c>
      <c r="E981" s="155">
        <f>E980+F979</f>
        <v>84</v>
      </c>
      <c r="G981">
        <f>武器!H4</f>
        <v>10</v>
      </c>
      <c r="H981">
        <f>武器!I4</f>
        <v>4</v>
      </c>
      <c r="I981">
        <f>武器!J4</f>
        <v>0</v>
      </c>
      <c r="J981">
        <f>武器!K4</f>
        <v>0</v>
      </c>
      <c r="K981">
        <f>武器!M4</f>
        <v>700</v>
      </c>
    </row>
    <row r="982" ht="17.25" spans="1:11">
      <c r="A982" s="123" t="s">
        <v>1419</v>
      </c>
      <c r="B982" s="158" t="s">
        <v>1416</v>
      </c>
      <c r="C982" s="123" t="s">
        <v>325</v>
      </c>
      <c r="D982" s="123">
        <v>1</v>
      </c>
      <c r="E982" s="155">
        <f>E981+F979</f>
        <v>87</v>
      </c>
      <c r="G982">
        <f>武器!H4</f>
        <v>10</v>
      </c>
      <c r="H982">
        <f>武器!I4</f>
        <v>4</v>
      </c>
      <c r="I982">
        <f>武器!J4</f>
        <v>0</v>
      </c>
      <c r="J982">
        <f>武器!K4</f>
        <v>0</v>
      </c>
      <c r="K982">
        <f>武器!M4</f>
        <v>700</v>
      </c>
    </row>
    <row r="983" ht="17.25" spans="1:11">
      <c r="A983" s="123" t="s">
        <v>1420</v>
      </c>
      <c r="B983" s="158" t="s">
        <v>1416</v>
      </c>
      <c r="C983" s="123" t="s">
        <v>325</v>
      </c>
      <c r="D983" s="123">
        <v>1</v>
      </c>
      <c r="E983" s="155">
        <f>E982+F979</f>
        <v>90</v>
      </c>
      <c r="G983">
        <f>武器!H4</f>
        <v>10</v>
      </c>
      <c r="H983">
        <f>武器!I4</f>
        <v>4</v>
      </c>
      <c r="I983">
        <f>武器!J4</f>
        <v>0</v>
      </c>
      <c r="J983">
        <f>武器!K4</f>
        <v>0</v>
      </c>
      <c r="K983">
        <f>武器!M4</f>
        <v>700</v>
      </c>
    </row>
    <row r="984" ht="17.25" spans="1:11">
      <c r="A984" s="123" t="s">
        <v>1421</v>
      </c>
      <c r="B984" s="158" t="s">
        <v>1416</v>
      </c>
      <c r="C984" s="123" t="s">
        <v>325</v>
      </c>
      <c r="D984" s="123">
        <v>1</v>
      </c>
      <c r="E984" s="155">
        <f>E983+F979</f>
        <v>93</v>
      </c>
      <c r="G984">
        <f>武器!H4</f>
        <v>10</v>
      </c>
      <c r="H984">
        <f>武器!I4</f>
        <v>4</v>
      </c>
      <c r="I984">
        <f>武器!J4</f>
        <v>0</v>
      </c>
      <c r="J984">
        <f>武器!K4</f>
        <v>0</v>
      </c>
      <c r="K984">
        <f>武器!M4</f>
        <v>700</v>
      </c>
    </row>
    <row r="985" ht="17.25" spans="1:11">
      <c r="A985" s="123" t="s">
        <v>1422</v>
      </c>
      <c r="B985" s="158" t="s">
        <v>1416</v>
      </c>
      <c r="C985" s="123" t="s">
        <v>325</v>
      </c>
      <c r="D985" s="123">
        <v>1</v>
      </c>
      <c r="E985" s="155">
        <f>E984+F979</f>
        <v>96</v>
      </c>
      <c r="G985">
        <f>武器!H4</f>
        <v>10</v>
      </c>
      <c r="H985">
        <f>武器!I4</f>
        <v>4</v>
      </c>
      <c r="I985">
        <f>武器!J4</f>
        <v>0</v>
      </c>
      <c r="J985">
        <f>武器!K4</f>
        <v>0</v>
      </c>
      <c r="K985">
        <f>武器!M4</f>
        <v>700</v>
      </c>
    </row>
    <row r="986" ht="17.25" spans="1:11">
      <c r="A986" s="123" t="s">
        <v>1423</v>
      </c>
      <c r="B986" s="158" t="s">
        <v>1416</v>
      </c>
      <c r="C986" s="123" t="s">
        <v>325</v>
      </c>
      <c r="D986" s="123">
        <v>1</v>
      </c>
      <c r="E986" s="155">
        <f>E985+F979</f>
        <v>99</v>
      </c>
      <c r="G986">
        <f>武器!H4</f>
        <v>10</v>
      </c>
      <c r="H986">
        <f>武器!I4</f>
        <v>4</v>
      </c>
      <c r="I986">
        <f>武器!J4</f>
        <v>0</v>
      </c>
      <c r="J986">
        <f>武器!K4</f>
        <v>0</v>
      </c>
      <c r="K986">
        <f>武器!M4</f>
        <v>700</v>
      </c>
    </row>
    <row r="987" ht="17.25" spans="1:11">
      <c r="A987" s="123" t="s">
        <v>1424</v>
      </c>
      <c r="B987" s="158" t="s">
        <v>1416</v>
      </c>
      <c r="C987" s="123" t="s">
        <v>325</v>
      </c>
      <c r="D987" s="123">
        <v>1</v>
      </c>
      <c r="E987" s="155">
        <f>E986+F979</f>
        <v>102</v>
      </c>
      <c r="G987">
        <f>武器!H4</f>
        <v>10</v>
      </c>
      <c r="H987">
        <f>武器!I4</f>
        <v>4</v>
      </c>
      <c r="I987">
        <f>武器!J4</f>
        <v>0</v>
      </c>
      <c r="J987">
        <f>武器!K4</f>
        <v>0</v>
      </c>
      <c r="K987">
        <f>武器!M4</f>
        <v>700</v>
      </c>
    </row>
    <row r="988" ht="17.25" spans="1:11">
      <c r="A988" s="123" t="s">
        <v>1425</v>
      </c>
      <c r="B988" s="158" t="s">
        <v>1416</v>
      </c>
      <c r="C988" s="123" t="s">
        <v>325</v>
      </c>
      <c r="D988" s="123">
        <v>1</v>
      </c>
      <c r="E988" s="155">
        <f>E987+F979</f>
        <v>105</v>
      </c>
      <c r="G988">
        <f>武器!H4</f>
        <v>10</v>
      </c>
      <c r="H988">
        <f>武器!I4</f>
        <v>4</v>
      </c>
      <c r="I988">
        <f>武器!J4</f>
        <v>0</v>
      </c>
      <c r="J988">
        <f>武器!K4</f>
        <v>0</v>
      </c>
      <c r="K988">
        <f>武器!M4</f>
        <v>700</v>
      </c>
    </row>
    <row r="989" ht="17.25" spans="1:11">
      <c r="A989" s="123" t="s">
        <v>1426</v>
      </c>
      <c r="B989" s="158" t="s">
        <v>1416</v>
      </c>
      <c r="C989" s="123" t="s">
        <v>325</v>
      </c>
      <c r="D989" s="123">
        <v>1</v>
      </c>
      <c r="E989" s="155">
        <f>E988+F979</f>
        <v>108</v>
      </c>
      <c r="G989">
        <f>武器!H4</f>
        <v>10</v>
      </c>
      <c r="H989">
        <f>武器!I4</f>
        <v>4</v>
      </c>
      <c r="I989">
        <f>武器!J4</f>
        <v>0</v>
      </c>
      <c r="J989">
        <f>武器!K4</f>
        <v>0</v>
      </c>
      <c r="K989">
        <f>武器!M4</f>
        <v>700</v>
      </c>
    </row>
    <row r="990" ht="17.25" spans="1:11">
      <c r="A990" s="123" t="s">
        <v>1427</v>
      </c>
      <c r="B990" s="158" t="s">
        <v>1416</v>
      </c>
      <c r="C990" s="123" t="s">
        <v>325</v>
      </c>
      <c r="D990" s="123">
        <v>1</v>
      </c>
      <c r="E990" s="155">
        <f>E989+F979</f>
        <v>111</v>
      </c>
      <c r="G990">
        <f>武器!H4</f>
        <v>10</v>
      </c>
      <c r="H990">
        <f>武器!I4</f>
        <v>4</v>
      </c>
      <c r="I990">
        <f>武器!J4</f>
        <v>0</v>
      </c>
      <c r="J990">
        <f>武器!K4</f>
        <v>0</v>
      </c>
      <c r="K990">
        <f>武器!M4</f>
        <v>700</v>
      </c>
    </row>
    <row r="991" ht="17.25" spans="1:11">
      <c r="A991" s="123" t="s">
        <v>1428</v>
      </c>
      <c r="B991" s="158" t="s">
        <v>1416</v>
      </c>
      <c r="C991" s="123" t="s">
        <v>325</v>
      </c>
      <c r="D991" s="123">
        <v>1</v>
      </c>
      <c r="E991" s="155">
        <f>E990+F979</f>
        <v>114</v>
      </c>
      <c r="G991">
        <f>武器!H4</f>
        <v>10</v>
      </c>
      <c r="H991">
        <f>武器!I4</f>
        <v>4</v>
      </c>
      <c r="I991">
        <f>武器!J4</f>
        <v>0</v>
      </c>
      <c r="J991">
        <f>武器!K4</f>
        <v>0</v>
      </c>
      <c r="K991">
        <f>武器!M4</f>
        <v>700</v>
      </c>
    </row>
    <row r="992" ht="17.25" spans="1:11">
      <c r="A992" s="123" t="s">
        <v>1429</v>
      </c>
      <c r="B992" s="158" t="s">
        <v>1416</v>
      </c>
      <c r="C992" s="123" t="s">
        <v>325</v>
      </c>
      <c r="D992" s="123">
        <v>1</v>
      </c>
      <c r="E992" s="155">
        <f>E991+F979</f>
        <v>117</v>
      </c>
      <c r="G992">
        <f>武器!H4</f>
        <v>10</v>
      </c>
      <c r="H992">
        <f>武器!I4</f>
        <v>4</v>
      </c>
      <c r="I992">
        <f>武器!J4</f>
        <v>0</v>
      </c>
      <c r="J992">
        <f>武器!K4</f>
        <v>0</v>
      </c>
      <c r="K992">
        <f>武器!M4</f>
        <v>700</v>
      </c>
    </row>
    <row r="993" ht="17.25" spans="1:11">
      <c r="A993" s="123" t="s">
        <v>1430</v>
      </c>
      <c r="B993" s="158" t="s">
        <v>1416</v>
      </c>
      <c r="C993" s="123" t="s">
        <v>325</v>
      </c>
      <c r="D993" s="123">
        <v>1</v>
      </c>
      <c r="E993" s="155">
        <f>E992+F979</f>
        <v>120</v>
      </c>
      <c r="G993">
        <f>武器!H4</f>
        <v>10</v>
      </c>
      <c r="H993">
        <f>武器!I4</f>
        <v>4</v>
      </c>
      <c r="I993">
        <f>武器!J4</f>
        <v>0</v>
      </c>
      <c r="J993">
        <f>武器!K4</f>
        <v>0</v>
      </c>
      <c r="K993">
        <f>武器!M4</f>
        <v>700</v>
      </c>
    </row>
    <row r="994" ht="17.25" spans="1:11">
      <c r="A994" s="123" t="s">
        <v>1431</v>
      </c>
      <c r="B994" s="158" t="s">
        <v>1416</v>
      </c>
      <c r="C994" s="123" t="s">
        <v>325</v>
      </c>
      <c r="D994" s="123">
        <v>2</v>
      </c>
      <c r="E994" s="157">
        <f>武器!L5</f>
        <v>136</v>
      </c>
      <c r="F994">
        <f>INT((E1009-E994)/15)</f>
        <v>2</v>
      </c>
      <c r="G994">
        <f>武器!H5</f>
        <v>15</v>
      </c>
      <c r="H994">
        <f>武器!I5</f>
        <v>4</v>
      </c>
      <c r="I994">
        <f>武器!J5</f>
        <v>0</v>
      </c>
      <c r="J994">
        <f>武器!K5</f>
        <v>0</v>
      </c>
      <c r="K994">
        <f>武器!M5</f>
        <v>700</v>
      </c>
    </row>
    <row r="995" ht="17.25" spans="1:11">
      <c r="A995" s="123" t="s">
        <v>1432</v>
      </c>
      <c r="B995" s="158" t="s">
        <v>1416</v>
      </c>
      <c r="C995" s="123" t="s">
        <v>325</v>
      </c>
      <c r="D995" s="123">
        <v>2</v>
      </c>
      <c r="E995" s="155">
        <f>E994+F994</f>
        <v>138</v>
      </c>
      <c r="G995">
        <f>武器!H5</f>
        <v>15</v>
      </c>
      <c r="H995">
        <f>武器!I5</f>
        <v>4</v>
      </c>
      <c r="I995">
        <f>武器!J5</f>
        <v>0</v>
      </c>
      <c r="J995">
        <f>武器!K5</f>
        <v>0</v>
      </c>
      <c r="K995">
        <f>武器!M5</f>
        <v>700</v>
      </c>
    </row>
    <row r="996" ht="17.25" spans="1:11">
      <c r="A996" s="123" t="s">
        <v>1433</v>
      </c>
      <c r="B996" s="158" t="s">
        <v>1416</v>
      </c>
      <c r="C996" s="123" t="s">
        <v>325</v>
      </c>
      <c r="D996" s="123">
        <v>2</v>
      </c>
      <c r="E996" s="155">
        <f>E995+F994</f>
        <v>140</v>
      </c>
      <c r="G996">
        <f>武器!H5</f>
        <v>15</v>
      </c>
      <c r="H996">
        <f>武器!I5</f>
        <v>4</v>
      </c>
      <c r="I996">
        <f>武器!J5</f>
        <v>0</v>
      </c>
      <c r="J996">
        <f>武器!K5</f>
        <v>0</v>
      </c>
      <c r="K996">
        <f>武器!M5</f>
        <v>700</v>
      </c>
    </row>
    <row r="997" ht="17.25" spans="1:11">
      <c r="A997" s="123" t="s">
        <v>1434</v>
      </c>
      <c r="B997" s="158" t="s">
        <v>1416</v>
      </c>
      <c r="C997" s="123" t="s">
        <v>325</v>
      </c>
      <c r="D997" s="123">
        <v>2</v>
      </c>
      <c r="E997" s="155">
        <f>E996+F994</f>
        <v>142</v>
      </c>
      <c r="G997">
        <f>武器!H5</f>
        <v>15</v>
      </c>
      <c r="H997">
        <f>武器!I5</f>
        <v>4</v>
      </c>
      <c r="I997">
        <f>武器!J5</f>
        <v>0</v>
      </c>
      <c r="J997">
        <f>武器!K5</f>
        <v>0</v>
      </c>
      <c r="K997">
        <f>武器!M5</f>
        <v>700</v>
      </c>
    </row>
    <row r="998" ht="17.25" spans="1:11">
      <c r="A998" s="123" t="s">
        <v>1435</v>
      </c>
      <c r="B998" s="158" t="s">
        <v>1416</v>
      </c>
      <c r="C998" s="123" t="s">
        <v>325</v>
      </c>
      <c r="D998" s="123">
        <v>2</v>
      </c>
      <c r="E998" s="155">
        <f>E997+F994</f>
        <v>144</v>
      </c>
      <c r="G998">
        <f>武器!H5</f>
        <v>15</v>
      </c>
      <c r="H998">
        <f>武器!I5</f>
        <v>4</v>
      </c>
      <c r="I998">
        <f>武器!J5</f>
        <v>0</v>
      </c>
      <c r="J998">
        <f>武器!K5</f>
        <v>0</v>
      </c>
      <c r="K998">
        <f>武器!M5</f>
        <v>700</v>
      </c>
    </row>
    <row r="999" ht="17.25" spans="1:11">
      <c r="A999" s="123" t="s">
        <v>1436</v>
      </c>
      <c r="B999" s="158" t="s">
        <v>1416</v>
      </c>
      <c r="C999" s="123" t="s">
        <v>325</v>
      </c>
      <c r="D999" s="123">
        <v>2</v>
      </c>
      <c r="E999" s="155">
        <f>E998+F994</f>
        <v>146</v>
      </c>
      <c r="G999">
        <f>武器!H5</f>
        <v>15</v>
      </c>
      <c r="H999">
        <f>武器!I5</f>
        <v>4</v>
      </c>
      <c r="I999">
        <f>武器!J5</f>
        <v>0</v>
      </c>
      <c r="J999">
        <f>武器!K5</f>
        <v>0</v>
      </c>
      <c r="K999">
        <f>武器!M5</f>
        <v>700</v>
      </c>
    </row>
    <row r="1000" ht="17.25" spans="1:11">
      <c r="A1000" s="123" t="s">
        <v>1437</v>
      </c>
      <c r="B1000" s="158" t="s">
        <v>1416</v>
      </c>
      <c r="C1000" s="123" t="s">
        <v>325</v>
      </c>
      <c r="D1000" s="123">
        <v>2</v>
      </c>
      <c r="E1000" s="155">
        <f>E999+F994</f>
        <v>148</v>
      </c>
      <c r="G1000">
        <f>武器!H5</f>
        <v>15</v>
      </c>
      <c r="H1000">
        <f>武器!I5</f>
        <v>4</v>
      </c>
      <c r="I1000">
        <f>武器!J5</f>
        <v>0</v>
      </c>
      <c r="J1000">
        <f>武器!K5</f>
        <v>0</v>
      </c>
      <c r="K1000">
        <f>武器!M5</f>
        <v>700</v>
      </c>
    </row>
    <row r="1001" ht="17.25" spans="1:11">
      <c r="A1001" s="123" t="s">
        <v>1438</v>
      </c>
      <c r="B1001" s="158" t="s">
        <v>1416</v>
      </c>
      <c r="C1001" s="123" t="s">
        <v>325</v>
      </c>
      <c r="D1001" s="123">
        <v>2</v>
      </c>
      <c r="E1001" s="155">
        <f>E1000+F994</f>
        <v>150</v>
      </c>
      <c r="G1001">
        <f>武器!H5</f>
        <v>15</v>
      </c>
      <c r="H1001">
        <f>武器!I5</f>
        <v>4</v>
      </c>
      <c r="I1001">
        <f>武器!J5</f>
        <v>0</v>
      </c>
      <c r="J1001">
        <f>武器!K5</f>
        <v>0</v>
      </c>
      <c r="K1001">
        <f>武器!M5</f>
        <v>700</v>
      </c>
    </row>
    <row r="1002" ht="17.25" spans="1:11">
      <c r="A1002" s="123" t="s">
        <v>1439</v>
      </c>
      <c r="B1002" s="158" t="s">
        <v>1416</v>
      </c>
      <c r="C1002" s="123" t="s">
        <v>325</v>
      </c>
      <c r="D1002" s="123">
        <v>2</v>
      </c>
      <c r="E1002" s="155">
        <f>E1001+F994</f>
        <v>152</v>
      </c>
      <c r="G1002">
        <f>武器!H5</f>
        <v>15</v>
      </c>
      <c r="H1002">
        <f>武器!I5</f>
        <v>4</v>
      </c>
      <c r="I1002">
        <f>武器!J5</f>
        <v>0</v>
      </c>
      <c r="J1002">
        <f>武器!K5</f>
        <v>0</v>
      </c>
      <c r="K1002">
        <f>武器!M5</f>
        <v>700</v>
      </c>
    </row>
    <row r="1003" ht="17.25" spans="1:11">
      <c r="A1003" s="123" t="s">
        <v>1440</v>
      </c>
      <c r="B1003" s="158" t="s">
        <v>1416</v>
      </c>
      <c r="C1003" s="123" t="s">
        <v>325</v>
      </c>
      <c r="D1003" s="123">
        <v>2</v>
      </c>
      <c r="E1003" s="155">
        <f>E1002+F994</f>
        <v>154</v>
      </c>
      <c r="G1003">
        <f>武器!H5</f>
        <v>15</v>
      </c>
      <c r="H1003">
        <f>武器!I5</f>
        <v>4</v>
      </c>
      <c r="I1003">
        <f>武器!J5</f>
        <v>0</v>
      </c>
      <c r="J1003">
        <f>武器!K5</f>
        <v>0</v>
      </c>
      <c r="K1003">
        <f>武器!M5</f>
        <v>700</v>
      </c>
    </row>
    <row r="1004" ht="17.25" spans="1:11">
      <c r="A1004" s="123" t="s">
        <v>1441</v>
      </c>
      <c r="B1004" s="158" t="s">
        <v>1416</v>
      </c>
      <c r="C1004" s="123" t="s">
        <v>325</v>
      </c>
      <c r="D1004" s="123">
        <v>2</v>
      </c>
      <c r="E1004" s="155">
        <f>E1003+F994</f>
        <v>156</v>
      </c>
      <c r="G1004">
        <f>武器!H5</f>
        <v>15</v>
      </c>
      <c r="H1004">
        <f>武器!I5</f>
        <v>4</v>
      </c>
      <c r="I1004">
        <f>武器!J5</f>
        <v>0</v>
      </c>
      <c r="J1004">
        <f>武器!K5</f>
        <v>0</v>
      </c>
      <c r="K1004">
        <f>武器!M5</f>
        <v>700</v>
      </c>
    </row>
    <row r="1005" ht="17.25" spans="1:11">
      <c r="A1005" s="123" t="s">
        <v>1442</v>
      </c>
      <c r="B1005" s="158" t="s">
        <v>1416</v>
      </c>
      <c r="C1005" s="123" t="s">
        <v>325</v>
      </c>
      <c r="D1005" s="123">
        <v>2</v>
      </c>
      <c r="E1005" s="155">
        <f>E1004+F994</f>
        <v>158</v>
      </c>
      <c r="G1005">
        <f>武器!H5</f>
        <v>15</v>
      </c>
      <c r="H1005">
        <f>武器!I5</f>
        <v>4</v>
      </c>
      <c r="I1005">
        <f>武器!J5</f>
        <v>0</v>
      </c>
      <c r="J1005">
        <f>武器!K5</f>
        <v>0</v>
      </c>
      <c r="K1005">
        <f>武器!M5</f>
        <v>700</v>
      </c>
    </row>
    <row r="1006" ht="17.25" spans="1:11">
      <c r="A1006" s="123" t="s">
        <v>1443</v>
      </c>
      <c r="B1006" s="158" t="s">
        <v>1416</v>
      </c>
      <c r="C1006" s="123" t="s">
        <v>325</v>
      </c>
      <c r="D1006" s="123">
        <v>2</v>
      </c>
      <c r="E1006" s="155">
        <f>E1005+F994</f>
        <v>160</v>
      </c>
      <c r="G1006">
        <f>武器!H5</f>
        <v>15</v>
      </c>
      <c r="H1006">
        <f>武器!I5</f>
        <v>4</v>
      </c>
      <c r="I1006">
        <f>武器!J5</f>
        <v>0</v>
      </c>
      <c r="J1006">
        <f>武器!K5</f>
        <v>0</v>
      </c>
      <c r="K1006">
        <f>武器!M5</f>
        <v>700</v>
      </c>
    </row>
    <row r="1007" ht="17.25" spans="1:11">
      <c r="A1007" s="123" t="s">
        <v>1444</v>
      </c>
      <c r="B1007" s="158" t="s">
        <v>1416</v>
      </c>
      <c r="C1007" s="123" t="s">
        <v>325</v>
      </c>
      <c r="D1007" s="123">
        <v>2</v>
      </c>
      <c r="E1007" s="155">
        <f>E1006+F994</f>
        <v>162</v>
      </c>
      <c r="G1007">
        <f>武器!H5</f>
        <v>15</v>
      </c>
      <c r="H1007">
        <f>武器!I5</f>
        <v>4</v>
      </c>
      <c r="I1007">
        <f>武器!J5</f>
        <v>0</v>
      </c>
      <c r="J1007">
        <f>武器!K5</f>
        <v>0</v>
      </c>
      <c r="K1007">
        <f>武器!M5</f>
        <v>700</v>
      </c>
    </row>
    <row r="1008" ht="17.25" spans="1:11">
      <c r="A1008" s="123" t="s">
        <v>1445</v>
      </c>
      <c r="B1008" s="158" t="s">
        <v>1416</v>
      </c>
      <c r="C1008" s="123" t="s">
        <v>325</v>
      </c>
      <c r="D1008" s="123">
        <v>2</v>
      </c>
      <c r="E1008" s="155">
        <f>E1007+F994</f>
        <v>164</v>
      </c>
      <c r="G1008">
        <f>武器!H5</f>
        <v>15</v>
      </c>
      <c r="H1008">
        <f>武器!I5</f>
        <v>4</v>
      </c>
      <c r="I1008">
        <f>武器!J5</f>
        <v>0</v>
      </c>
      <c r="J1008">
        <f>武器!K5</f>
        <v>0</v>
      </c>
      <c r="K1008">
        <f>武器!M5</f>
        <v>700</v>
      </c>
    </row>
    <row r="1009" ht="17.25" spans="1:11">
      <c r="A1009" s="123" t="s">
        <v>1446</v>
      </c>
      <c r="B1009" s="158" t="s">
        <v>1416</v>
      </c>
      <c r="C1009" s="123" t="s">
        <v>325</v>
      </c>
      <c r="D1009" s="123">
        <v>3</v>
      </c>
      <c r="E1009" s="157">
        <f>武器!L6</f>
        <v>175</v>
      </c>
      <c r="F1009">
        <f>INT((E1024-E1009)/15)</f>
        <v>3</v>
      </c>
      <c r="G1009">
        <f>武器!H6</f>
        <v>20</v>
      </c>
      <c r="H1009">
        <f>武器!I6</f>
        <v>4</v>
      </c>
      <c r="I1009">
        <f>武器!J6</f>
        <v>2</v>
      </c>
      <c r="J1009">
        <f>武器!K6</f>
        <v>0.4</v>
      </c>
      <c r="K1009">
        <f>武器!M6</f>
        <v>700</v>
      </c>
    </row>
    <row r="1010" ht="17.25" spans="1:11">
      <c r="A1010" s="123" t="s">
        <v>1447</v>
      </c>
      <c r="B1010" s="158" t="s">
        <v>1416</v>
      </c>
      <c r="C1010" s="123" t="s">
        <v>325</v>
      </c>
      <c r="D1010" s="123">
        <v>3</v>
      </c>
      <c r="E1010" s="155">
        <f>E1009+F1009</f>
        <v>178</v>
      </c>
      <c r="G1010">
        <f>武器!H6</f>
        <v>20</v>
      </c>
      <c r="H1010">
        <f>武器!I6</f>
        <v>4</v>
      </c>
      <c r="I1010">
        <f>武器!J6</f>
        <v>2</v>
      </c>
      <c r="J1010">
        <f>武器!K6</f>
        <v>0.4</v>
      </c>
      <c r="K1010">
        <f>武器!M6</f>
        <v>700</v>
      </c>
    </row>
    <row r="1011" ht="17.25" spans="1:11">
      <c r="A1011" s="123" t="s">
        <v>1448</v>
      </c>
      <c r="B1011" s="158" t="s">
        <v>1416</v>
      </c>
      <c r="C1011" s="123" t="s">
        <v>325</v>
      </c>
      <c r="D1011" s="123">
        <v>3</v>
      </c>
      <c r="E1011" s="155">
        <f>E1010+F1009</f>
        <v>181</v>
      </c>
      <c r="G1011">
        <f>武器!H6</f>
        <v>20</v>
      </c>
      <c r="H1011">
        <f>武器!I6</f>
        <v>4</v>
      </c>
      <c r="I1011">
        <f>武器!J6</f>
        <v>2</v>
      </c>
      <c r="J1011">
        <f>武器!K6</f>
        <v>0.4</v>
      </c>
      <c r="K1011">
        <f>武器!M6</f>
        <v>700</v>
      </c>
    </row>
    <row r="1012" ht="17.25" spans="1:11">
      <c r="A1012" s="123" t="s">
        <v>1449</v>
      </c>
      <c r="B1012" s="158" t="s">
        <v>1416</v>
      </c>
      <c r="C1012" s="123" t="s">
        <v>325</v>
      </c>
      <c r="D1012" s="123">
        <v>3</v>
      </c>
      <c r="E1012" s="155">
        <f>E1011+F1009</f>
        <v>184</v>
      </c>
      <c r="G1012">
        <f>武器!H6</f>
        <v>20</v>
      </c>
      <c r="H1012">
        <f>武器!I6</f>
        <v>4</v>
      </c>
      <c r="I1012">
        <f>武器!J6</f>
        <v>2</v>
      </c>
      <c r="J1012">
        <f>武器!K6</f>
        <v>0.4</v>
      </c>
      <c r="K1012">
        <f>武器!M6</f>
        <v>700</v>
      </c>
    </row>
    <row r="1013" ht="17.25" spans="1:11">
      <c r="A1013" s="123" t="s">
        <v>1450</v>
      </c>
      <c r="B1013" s="158" t="s">
        <v>1416</v>
      </c>
      <c r="C1013" s="123" t="s">
        <v>325</v>
      </c>
      <c r="D1013" s="123">
        <v>3</v>
      </c>
      <c r="E1013" s="155">
        <f>E1012+F1009</f>
        <v>187</v>
      </c>
      <c r="G1013">
        <f>武器!H6</f>
        <v>20</v>
      </c>
      <c r="H1013">
        <f>武器!I6</f>
        <v>4</v>
      </c>
      <c r="I1013">
        <f>武器!J6</f>
        <v>2</v>
      </c>
      <c r="J1013">
        <f>武器!K6</f>
        <v>0.4</v>
      </c>
      <c r="K1013">
        <f>武器!M6</f>
        <v>700</v>
      </c>
    </row>
    <row r="1014" ht="17.25" spans="1:11">
      <c r="A1014" s="123" t="s">
        <v>1451</v>
      </c>
      <c r="B1014" s="158" t="s">
        <v>1416</v>
      </c>
      <c r="C1014" s="123" t="s">
        <v>325</v>
      </c>
      <c r="D1014" s="123">
        <v>3</v>
      </c>
      <c r="E1014" s="155">
        <f>E1013+F1009</f>
        <v>190</v>
      </c>
      <c r="G1014">
        <f>武器!H6</f>
        <v>20</v>
      </c>
      <c r="H1014">
        <f>武器!I6</f>
        <v>4</v>
      </c>
      <c r="I1014">
        <f>武器!J6</f>
        <v>2</v>
      </c>
      <c r="J1014">
        <f>武器!K6</f>
        <v>0.4</v>
      </c>
      <c r="K1014">
        <f>武器!M6</f>
        <v>700</v>
      </c>
    </row>
    <row r="1015" ht="17.25" spans="1:11">
      <c r="A1015" s="123" t="s">
        <v>1452</v>
      </c>
      <c r="B1015" s="158" t="s">
        <v>1416</v>
      </c>
      <c r="C1015" s="123" t="s">
        <v>325</v>
      </c>
      <c r="D1015" s="123">
        <v>3</v>
      </c>
      <c r="E1015" s="155">
        <f>E1014+F1009</f>
        <v>193</v>
      </c>
      <c r="G1015">
        <f>武器!H6</f>
        <v>20</v>
      </c>
      <c r="H1015">
        <f>武器!I6</f>
        <v>4</v>
      </c>
      <c r="I1015">
        <f>武器!J6</f>
        <v>2</v>
      </c>
      <c r="J1015">
        <f>武器!K6</f>
        <v>0.4</v>
      </c>
      <c r="K1015">
        <f>武器!M6</f>
        <v>700</v>
      </c>
    </row>
    <row r="1016" ht="17.25" spans="1:11">
      <c r="A1016" s="123" t="s">
        <v>1453</v>
      </c>
      <c r="B1016" s="158" t="s">
        <v>1416</v>
      </c>
      <c r="C1016" s="123" t="s">
        <v>325</v>
      </c>
      <c r="D1016" s="123">
        <v>3</v>
      </c>
      <c r="E1016" s="155">
        <f>E1015+F1009</f>
        <v>196</v>
      </c>
      <c r="G1016">
        <f>武器!H6</f>
        <v>20</v>
      </c>
      <c r="H1016">
        <f>武器!I6</f>
        <v>4</v>
      </c>
      <c r="I1016">
        <f>武器!J6</f>
        <v>2</v>
      </c>
      <c r="J1016">
        <f>武器!K6</f>
        <v>0.4</v>
      </c>
      <c r="K1016">
        <f>武器!M6</f>
        <v>700</v>
      </c>
    </row>
    <row r="1017" ht="17.25" spans="1:11">
      <c r="A1017" s="123" t="s">
        <v>1454</v>
      </c>
      <c r="B1017" s="158" t="s">
        <v>1416</v>
      </c>
      <c r="C1017" s="123" t="s">
        <v>325</v>
      </c>
      <c r="D1017" s="123">
        <v>3</v>
      </c>
      <c r="E1017" s="155">
        <f>E1016+F1009</f>
        <v>199</v>
      </c>
      <c r="G1017">
        <f>武器!H6</f>
        <v>20</v>
      </c>
      <c r="H1017">
        <f>武器!I6</f>
        <v>4</v>
      </c>
      <c r="I1017">
        <f>武器!J6</f>
        <v>2</v>
      </c>
      <c r="J1017">
        <f>武器!K6</f>
        <v>0.4</v>
      </c>
      <c r="K1017">
        <f>武器!M6</f>
        <v>700</v>
      </c>
    </row>
    <row r="1018" ht="17.25" spans="1:11">
      <c r="A1018" s="123" t="s">
        <v>1455</v>
      </c>
      <c r="B1018" s="158" t="s">
        <v>1416</v>
      </c>
      <c r="C1018" s="123" t="s">
        <v>325</v>
      </c>
      <c r="D1018" s="123">
        <v>3</v>
      </c>
      <c r="E1018" s="155">
        <f>E1017+F1009</f>
        <v>202</v>
      </c>
      <c r="G1018">
        <f>武器!H6</f>
        <v>20</v>
      </c>
      <c r="H1018">
        <f>武器!I6</f>
        <v>4</v>
      </c>
      <c r="I1018">
        <f>武器!J6</f>
        <v>2</v>
      </c>
      <c r="J1018">
        <f>武器!K6</f>
        <v>0.4</v>
      </c>
      <c r="K1018">
        <f>武器!M6</f>
        <v>700</v>
      </c>
    </row>
    <row r="1019" ht="17.25" spans="1:11">
      <c r="A1019" s="123" t="s">
        <v>1456</v>
      </c>
      <c r="B1019" s="158" t="s">
        <v>1416</v>
      </c>
      <c r="C1019" s="123" t="s">
        <v>325</v>
      </c>
      <c r="D1019" s="123">
        <v>3</v>
      </c>
      <c r="E1019" s="155">
        <f>E1018+F1009</f>
        <v>205</v>
      </c>
      <c r="G1019">
        <f>武器!H6</f>
        <v>20</v>
      </c>
      <c r="H1019">
        <f>武器!I6</f>
        <v>4</v>
      </c>
      <c r="I1019">
        <f>武器!J6</f>
        <v>2</v>
      </c>
      <c r="J1019">
        <f>武器!K6</f>
        <v>0.4</v>
      </c>
      <c r="K1019">
        <f>武器!M6</f>
        <v>700</v>
      </c>
    </row>
    <row r="1020" ht="17.25" spans="1:11">
      <c r="A1020" s="123" t="s">
        <v>1457</v>
      </c>
      <c r="B1020" s="158" t="s">
        <v>1416</v>
      </c>
      <c r="C1020" s="123" t="s">
        <v>325</v>
      </c>
      <c r="D1020" s="123">
        <v>3</v>
      </c>
      <c r="E1020" s="155">
        <f>E1019+F1009</f>
        <v>208</v>
      </c>
      <c r="G1020">
        <f>武器!H6</f>
        <v>20</v>
      </c>
      <c r="H1020">
        <f>武器!I6</f>
        <v>4</v>
      </c>
      <c r="I1020">
        <f>武器!J6</f>
        <v>2</v>
      </c>
      <c r="J1020">
        <f>武器!K6</f>
        <v>0.4</v>
      </c>
      <c r="K1020">
        <f>武器!M6</f>
        <v>700</v>
      </c>
    </row>
    <row r="1021" ht="17.25" spans="1:11">
      <c r="A1021" s="123" t="s">
        <v>1458</v>
      </c>
      <c r="B1021" s="158" t="s">
        <v>1416</v>
      </c>
      <c r="C1021" s="123" t="s">
        <v>325</v>
      </c>
      <c r="D1021" s="123">
        <v>3</v>
      </c>
      <c r="E1021" s="155">
        <f>E1020+F1009</f>
        <v>211</v>
      </c>
      <c r="G1021">
        <f>武器!H6</f>
        <v>20</v>
      </c>
      <c r="H1021">
        <f>武器!I6</f>
        <v>4</v>
      </c>
      <c r="I1021">
        <f>武器!J6</f>
        <v>2</v>
      </c>
      <c r="J1021">
        <f>武器!K6</f>
        <v>0.4</v>
      </c>
      <c r="K1021">
        <f>武器!M6</f>
        <v>700</v>
      </c>
    </row>
    <row r="1022" ht="17.25" spans="1:11">
      <c r="A1022" s="123" t="s">
        <v>1459</v>
      </c>
      <c r="B1022" s="158" t="s">
        <v>1416</v>
      </c>
      <c r="C1022" s="123" t="s">
        <v>325</v>
      </c>
      <c r="D1022" s="123">
        <v>3</v>
      </c>
      <c r="E1022" s="155">
        <f>E1021+F1009</f>
        <v>214</v>
      </c>
      <c r="G1022">
        <f>武器!H6</f>
        <v>20</v>
      </c>
      <c r="H1022">
        <f>武器!I6</f>
        <v>4</v>
      </c>
      <c r="I1022">
        <f>武器!J6</f>
        <v>2</v>
      </c>
      <c r="J1022">
        <f>武器!K6</f>
        <v>0.4</v>
      </c>
      <c r="K1022">
        <f>武器!M6</f>
        <v>700</v>
      </c>
    </row>
    <row r="1023" ht="17.25" spans="1:11">
      <c r="A1023" s="123" t="s">
        <v>1460</v>
      </c>
      <c r="B1023" s="158" t="s">
        <v>1416</v>
      </c>
      <c r="C1023" s="123" t="s">
        <v>325</v>
      </c>
      <c r="D1023" s="123">
        <v>3</v>
      </c>
      <c r="E1023" s="155">
        <f>E1022+F1009</f>
        <v>217</v>
      </c>
      <c r="G1023">
        <f>武器!H6</f>
        <v>20</v>
      </c>
      <c r="H1023">
        <f>武器!I6</f>
        <v>4</v>
      </c>
      <c r="I1023">
        <f>武器!J6</f>
        <v>2</v>
      </c>
      <c r="J1023">
        <f>武器!K6</f>
        <v>0.4</v>
      </c>
      <c r="K1023">
        <f>武器!M6</f>
        <v>700</v>
      </c>
    </row>
    <row r="1024" ht="17.25" spans="1:11">
      <c r="A1024" s="123" t="s">
        <v>1461</v>
      </c>
      <c r="B1024" s="158" t="s">
        <v>1416</v>
      </c>
      <c r="C1024" s="123" t="s">
        <v>325</v>
      </c>
      <c r="D1024" s="123">
        <v>4</v>
      </c>
      <c r="E1024" s="157">
        <f>武器!L7</f>
        <v>228</v>
      </c>
      <c r="F1024">
        <f>INT((E1039-E1024)/15)</f>
        <v>4</v>
      </c>
      <c r="G1024">
        <f>武器!H7</f>
        <v>25</v>
      </c>
      <c r="H1024">
        <f>武器!I7</f>
        <v>5</v>
      </c>
      <c r="I1024">
        <f>武器!J7</f>
        <v>2</v>
      </c>
      <c r="J1024">
        <f>武器!K7</f>
        <v>0.4</v>
      </c>
      <c r="K1024">
        <f>武器!M7</f>
        <v>700</v>
      </c>
    </row>
    <row r="1025" ht="17.25" spans="1:11">
      <c r="A1025" s="123" t="s">
        <v>1462</v>
      </c>
      <c r="B1025" s="158" t="s">
        <v>1416</v>
      </c>
      <c r="C1025" s="123" t="s">
        <v>325</v>
      </c>
      <c r="D1025" s="123">
        <v>4</v>
      </c>
      <c r="E1025" s="155">
        <f>E1024+F1024</f>
        <v>232</v>
      </c>
      <c r="G1025">
        <f>武器!H7</f>
        <v>25</v>
      </c>
      <c r="H1025">
        <f>武器!I7</f>
        <v>5</v>
      </c>
      <c r="I1025">
        <f>武器!J7</f>
        <v>2</v>
      </c>
      <c r="J1025">
        <f>武器!K7</f>
        <v>0.4</v>
      </c>
      <c r="K1025">
        <f>武器!M7</f>
        <v>700</v>
      </c>
    </row>
    <row r="1026" ht="17.25" spans="1:11">
      <c r="A1026" s="123" t="s">
        <v>1463</v>
      </c>
      <c r="B1026" s="158" t="s">
        <v>1416</v>
      </c>
      <c r="C1026" s="123" t="s">
        <v>325</v>
      </c>
      <c r="D1026" s="123">
        <v>4</v>
      </c>
      <c r="E1026" s="155">
        <f>E1025+F1024</f>
        <v>236</v>
      </c>
      <c r="G1026">
        <f>武器!H7</f>
        <v>25</v>
      </c>
      <c r="H1026">
        <f>武器!I7</f>
        <v>5</v>
      </c>
      <c r="I1026">
        <f>武器!J7</f>
        <v>2</v>
      </c>
      <c r="J1026">
        <f>武器!K7</f>
        <v>0.4</v>
      </c>
      <c r="K1026">
        <f>武器!M7</f>
        <v>700</v>
      </c>
    </row>
    <row r="1027" ht="17.25" spans="1:11">
      <c r="A1027" s="123" t="s">
        <v>1464</v>
      </c>
      <c r="B1027" s="158" t="s">
        <v>1416</v>
      </c>
      <c r="C1027" s="123" t="s">
        <v>325</v>
      </c>
      <c r="D1027" s="123">
        <v>4</v>
      </c>
      <c r="E1027" s="155">
        <f>E1026+F1024</f>
        <v>240</v>
      </c>
      <c r="G1027">
        <f>武器!H7</f>
        <v>25</v>
      </c>
      <c r="H1027">
        <f>武器!I7</f>
        <v>5</v>
      </c>
      <c r="I1027">
        <f>武器!J7</f>
        <v>2</v>
      </c>
      <c r="J1027">
        <f>武器!K7</f>
        <v>0.4</v>
      </c>
      <c r="K1027">
        <f>武器!M7</f>
        <v>700</v>
      </c>
    </row>
    <row r="1028" ht="17.25" spans="1:11">
      <c r="A1028" s="123" t="s">
        <v>1465</v>
      </c>
      <c r="B1028" s="158" t="s">
        <v>1416</v>
      </c>
      <c r="C1028" s="123" t="s">
        <v>325</v>
      </c>
      <c r="D1028" s="123">
        <v>4</v>
      </c>
      <c r="E1028" s="155">
        <f>E1027+F1024</f>
        <v>244</v>
      </c>
      <c r="G1028">
        <f>武器!H7</f>
        <v>25</v>
      </c>
      <c r="H1028">
        <f>武器!I7</f>
        <v>5</v>
      </c>
      <c r="I1028">
        <f>武器!J7</f>
        <v>2</v>
      </c>
      <c r="J1028">
        <f>武器!K7</f>
        <v>0.4</v>
      </c>
      <c r="K1028">
        <f>武器!M7</f>
        <v>700</v>
      </c>
    </row>
    <row r="1029" ht="17.25" spans="1:11">
      <c r="A1029" s="123" t="s">
        <v>1466</v>
      </c>
      <c r="B1029" s="158" t="s">
        <v>1416</v>
      </c>
      <c r="C1029" s="123" t="s">
        <v>325</v>
      </c>
      <c r="D1029" s="123">
        <v>4</v>
      </c>
      <c r="E1029" s="155">
        <f>E1028+F1024</f>
        <v>248</v>
      </c>
      <c r="G1029">
        <f>武器!H7</f>
        <v>25</v>
      </c>
      <c r="H1029">
        <f>武器!I7</f>
        <v>5</v>
      </c>
      <c r="I1029">
        <f>武器!J7</f>
        <v>2</v>
      </c>
      <c r="J1029">
        <f>武器!K7</f>
        <v>0.4</v>
      </c>
      <c r="K1029">
        <f>武器!M7</f>
        <v>700</v>
      </c>
    </row>
    <row r="1030" ht="17.25" spans="1:11">
      <c r="A1030" s="123" t="s">
        <v>1467</v>
      </c>
      <c r="B1030" s="158" t="s">
        <v>1416</v>
      </c>
      <c r="C1030" s="123" t="s">
        <v>325</v>
      </c>
      <c r="D1030" s="123">
        <v>4</v>
      </c>
      <c r="E1030" s="155">
        <f>E1029+F1024</f>
        <v>252</v>
      </c>
      <c r="G1030">
        <f>武器!H7</f>
        <v>25</v>
      </c>
      <c r="H1030">
        <f>武器!I7</f>
        <v>5</v>
      </c>
      <c r="I1030">
        <f>武器!J7</f>
        <v>2</v>
      </c>
      <c r="J1030">
        <f>武器!K7</f>
        <v>0.4</v>
      </c>
      <c r="K1030">
        <f>武器!M7</f>
        <v>700</v>
      </c>
    </row>
    <row r="1031" ht="17.25" spans="1:11">
      <c r="A1031" s="123" t="s">
        <v>1468</v>
      </c>
      <c r="B1031" s="158" t="s">
        <v>1416</v>
      </c>
      <c r="C1031" s="123" t="s">
        <v>325</v>
      </c>
      <c r="D1031" s="123">
        <v>4</v>
      </c>
      <c r="E1031" s="155">
        <f>E1030+F1024</f>
        <v>256</v>
      </c>
      <c r="G1031">
        <f>武器!H7</f>
        <v>25</v>
      </c>
      <c r="H1031">
        <f>武器!I7</f>
        <v>5</v>
      </c>
      <c r="I1031">
        <f>武器!J7</f>
        <v>2</v>
      </c>
      <c r="J1031">
        <f>武器!K7</f>
        <v>0.4</v>
      </c>
      <c r="K1031">
        <f>武器!M7</f>
        <v>700</v>
      </c>
    </row>
    <row r="1032" ht="17.25" spans="1:11">
      <c r="A1032" s="123" t="s">
        <v>1469</v>
      </c>
      <c r="B1032" s="158" t="s">
        <v>1416</v>
      </c>
      <c r="C1032" s="123" t="s">
        <v>325</v>
      </c>
      <c r="D1032" s="123">
        <v>4</v>
      </c>
      <c r="E1032" s="155">
        <f>E1031+F1024</f>
        <v>260</v>
      </c>
      <c r="G1032">
        <f>武器!H7</f>
        <v>25</v>
      </c>
      <c r="H1032">
        <f>武器!I7</f>
        <v>5</v>
      </c>
      <c r="I1032">
        <f>武器!J7</f>
        <v>2</v>
      </c>
      <c r="J1032">
        <f>武器!K7</f>
        <v>0.4</v>
      </c>
      <c r="K1032">
        <f>武器!M7</f>
        <v>700</v>
      </c>
    </row>
    <row r="1033" ht="17.25" spans="1:11">
      <c r="A1033" s="123" t="s">
        <v>1470</v>
      </c>
      <c r="B1033" s="158" t="s">
        <v>1416</v>
      </c>
      <c r="C1033" s="123" t="s">
        <v>325</v>
      </c>
      <c r="D1033" s="123">
        <v>4</v>
      </c>
      <c r="E1033" s="155">
        <f>E1032+F1024</f>
        <v>264</v>
      </c>
      <c r="G1033">
        <f>武器!H7</f>
        <v>25</v>
      </c>
      <c r="H1033">
        <f>武器!I7</f>
        <v>5</v>
      </c>
      <c r="I1033">
        <f>武器!J7</f>
        <v>2</v>
      </c>
      <c r="J1033">
        <f>武器!K7</f>
        <v>0.4</v>
      </c>
      <c r="K1033">
        <f>武器!M7</f>
        <v>700</v>
      </c>
    </row>
    <row r="1034" ht="17.25" spans="1:11">
      <c r="A1034" s="123" t="s">
        <v>1471</v>
      </c>
      <c r="B1034" s="158" t="s">
        <v>1416</v>
      </c>
      <c r="C1034" s="123" t="s">
        <v>325</v>
      </c>
      <c r="D1034" s="123">
        <v>4</v>
      </c>
      <c r="E1034" s="155">
        <f>E1033+F1024</f>
        <v>268</v>
      </c>
      <c r="G1034">
        <f>武器!H7</f>
        <v>25</v>
      </c>
      <c r="H1034">
        <f>武器!I7</f>
        <v>5</v>
      </c>
      <c r="I1034">
        <f>武器!J7</f>
        <v>2</v>
      </c>
      <c r="J1034">
        <f>武器!K7</f>
        <v>0.4</v>
      </c>
      <c r="K1034">
        <f>武器!M7</f>
        <v>700</v>
      </c>
    </row>
    <row r="1035" ht="17.25" spans="1:11">
      <c r="A1035" s="123" t="s">
        <v>1472</v>
      </c>
      <c r="B1035" s="158" t="s">
        <v>1416</v>
      </c>
      <c r="C1035" s="123" t="s">
        <v>325</v>
      </c>
      <c r="D1035" s="123">
        <v>4</v>
      </c>
      <c r="E1035" s="155">
        <f>E1034+F1024</f>
        <v>272</v>
      </c>
      <c r="G1035">
        <f>武器!H7</f>
        <v>25</v>
      </c>
      <c r="H1035">
        <f>武器!I7</f>
        <v>5</v>
      </c>
      <c r="I1035">
        <f>武器!J7</f>
        <v>2</v>
      </c>
      <c r="J1035">
        <f>武器!K7</f>
        <v>0.4</v>
      </c>
      <c r="K1035">
        <f>武器!M7</f>
        <v>700</v>
      </c>
    </row>
    <row r="1036" ht="17.25" spans="1:11">
      <c r="A1036" s="123" t="s">
        <v>1473</v>
      </c>
      <c r="B1036" s="158" t="s">
        <v>1416</v>
      </c>
      <c r="C1036" s="123" t="s">
        <v>325</v>
      </c>
      <c r="D1036" s="123">
        <v>4</v>
      </c>
      <c r="E1036" s="155">
        <f>E1035+F1024</f>
        <v>276</v>
      </c>
      <c r="G1036">
        <f>武器!H7</f>
        <v>25</v>
      </c>
      <c r="H1036">
        <f>武器!I7</f>
        <v>5</v>
      </c>
      <c r="I1036">
        <f>武器!J7</f>
        <v>2</v>
      </c>
      <c r="J1036">
        <f>武器!K7</f>
        <v>0.4</v>
      </c>
      <c r="K1036">
        <f>武器!M7</f>
        <v>700</v>
      </c>
    </row>
    <row r="1037" ht="17.25" spans="1:11">
      <c r="A1037" s="123" t="s">
        <v>1474</v>
      </c>
      <c r="B1037" s="158" t="s">
        <v>1416</v>
      </c>
      <c r="C1037" s="123" t="s">
        <v>325</v>
      </c>
      <c r="D1037" s="123">
        <v>4</v>
      </c>
      <c r="E1037" s="155">
        <f>E1036+F1024</f>
        <v>280</v>
      </c>
      <c r="G1037">
        <f>武器!H7</f>
        <v>25</v>
      </c>
      <c r="H1037">
        <f>武器!I7</f>
        <v>5</v>
      </c>
      <c r="I1037">
        <f>武器!J7</f>
        <v>2</v>
      </c>
      <c r="J1037">
        <f>武器!K7</f>
        <v>0.4</v>
      </c>
      <c r="K1037">
        <f>武器!M7</f>
        <v>700</v>
      </c>
    </row>
    <row r="1038" ht="17.25" spans="1:11">
      <c r="A1038" s="123" t="s">
        <v>1475</v>
      </c>
      <c r="B1038" s="158" t="s">
        <v>1416</v>
      </c>
      <c r="C1038" s="123" t="s">
        <v>325</v>
      </c>
      <c r="D1038" s="123">
        <v>4</v>
      </c>
      <c r="E1038" s="155">
        <f>E1037+F1024</f>
        <v>284</v>
      </c>
      <c r="G1038">
        <f>武器!H7</f>
        <v>25</v>
      </c>
      <c r="H1038">
        <f>武器!I7</f>
        <v>5</v>
      </c>
      <c r="I1038">
        <f>武器!J7</f>
        <v>2</v>
      </c>
      <c r="J1038">
        <f>武器!K7</f>
        <v>0.4</v>
      </c>
      <c r="K1038">
        <f>武器!M7</f>
        <v>700</v>
      </c>
    </row>
    <row r="1039" ht="17.25" spans="1:11">
      <c r="A1039" s="123" t="s">
        <v>1476</v>
      </c>
      <c r="B1039" s="158" t="s">
        <v>1416</v>
      </c>
      <c r="C1039" s="123" t="s">
        <v>325</v>
      </c>
      <c r="D1039" s="123">
        <v>5</v>
      </c>
      <c r="E1039" s="157">
        <f>武器!L8</f>
        <v>296</v>
      </c>
      <c r="F1039">
        <f>F1024</f>
        <v>4</v>
      </c>
      <c r="G1039">
        <f>武器!H8</f>
        <v>27</v>
      </c>
      <c r="H1039">
        <f>武器!I8</f>
        <v>5</v>
      </c>
      <c r="I1039">
        <f>武器!J8</f>
        <v>3</v>
      </c>
      <c r="J1039">
        <f>武器!K8</f>
        <v>0.3</v>
      </c>
      <c r="K1039">
        <f>武器!M8</f>
        <v>700</v>
      </c>
    </row>
    <row r="1040" ht="17.25" spans="1:11">
      <c r="A1040" s="123" t="s">
        <v>1477</v>
      </c>
      <c r="B1040" s="158" t="s">
        <v>1416</v>
      </c>
      <c r="C1040" s="123" t="s">
        <v>325</v>
      </c>
      <c r="D1040" s="123">
        <v>5</v>
      </c>
      <c r="E1040" s="155">
        <f>E1039+F1039</f>
        <v>300</v>
      </c>
      <c r="G1040">
        <f>武器!H8</f>
        <v>27</v>
      </c>
      <c r="H1040">
        <f>武器!I8</f>
        <v>5</v>
      </c>
      <c r="I1040">
        <f>武器!J8</f>
        <v>3</v>
      </c>
      <c r="J1040">
        <f>武器!K8</f>
        <v>0.3</v>
      </c>
      <c r="K1040">
        <f>武器!M8</f>
        <v>700</v>
      </c>
    </row>
    <row r="1041" ht="17.25" spans="1:11">
      <c r="A1041" s="123" t="s">
        <v>1478</v>
      </c>
      <c r="B1041" s="158" t="s">
        <v>1416</v>
      </c>
      <c r="C1041" s="123" t="s">
        <v>325</v>
      </c>
      <c r="D1041" s="123">
        <v>5</v>
      </c>
      <c r="E1041" s="155">
        <f>E1040+F1039</f>
        <v>304</v>
      </c>
      <c r="G1041">
        <f>武器!H8</f>
        <v>27</v>
      </c>
      <c r="H1041">
        <f>武器!I8</f>
        <v>5</v>
      </c>
      <c r="I1041">
        <f>武器!J8</f>
        <v>3</v>
      </c>
      <c r="J1041">
        <f>武器!K8</f>
        <v>0.3</v>
      </c>
      <c r="K1041">
        <f>武器!M8</f>
        <v>700</v>
      </c>
    </row>
    <row r="1042" ht="17.25" spans="1:11">
      <c r="A1042" s="123" t="s">
        <v>1479</v>
      </c>
      <c r="B1042" s="158" t="s">
        <v>1416</v>
      </c>
      <c r="C1042" s="123" t="s">
        <v>325</v>
      </c>
      <c r="D1042" s="123">
        <v>5</v>
      </c>
      <c r="E1042" s="155">
        <f>E1041+F1039</f>
        <v>308</v>
      </c>
      <c r="G1042">
        <f>武器!H8</f>
        <v>27</v>
      </c>
      <c r="H1042">
        <f>武器!I8</f>
        <v>5</v>
      </c>
      <c r="I1042">
        <f>武器!J8</f>
        <v>3</v>
      </c>
      <c r="J1042">
        <f>武器!K8</f>
        <v>0.3</v>
      </c>
      <c r="K1042">
        <f>武器!M8</f>
        <v>700</v>
      </c>
    </row>
    <row r="1043" ht="17.25" spans="1:11">
      <c r="A1043" s="123" t="s">
        <v>1480</v>
      </c>
      <c r="B1043" s="158" t="s">
        <v>1416</v>
      </c>
      <c r="C1043" s="123" t="s">
        <v>325</v>
      </c>
      <c r="D1043" s="123">
        <v>5</v>
      </c>
      <c r="E1043" s="155">
        <f>E1042+F1039</f>
        <v>312</v>
      </c>
      <c r="G1043">
        <f>武器!H8</f>
        <v>27</v>
      </c>
      <c r="H1043">
        <f>武器!I8</f>
        <v>5</v>
      </c>
      <c r="I1043">
        <f>武器!J8</f>
        <v>3</v>
      </c>
      <c r="J1043">
        <f>武器!K8</f>
        <v>0.3</v>
      </c>
      <c r="K1043">
        <f>武器!M8</f>
        <v>700</v>
      </c>
    </row>
    <row r="1044" ht="17.25" spans="1:11">
      <c r="A1044" s="123" t="s">
        <v>1481</v>
      </c>
      <c r="B1044" s="158" t="s">
        <v>1416</v>
      </c>
      <c r="C1044" s="123" t="s">
        <v>325</v>
      </c>
      <c r="D1044" s="123">
        <v>5</v>
      </c>
      <c r="E1044" s="155">
        <f>E1043+F1039</f>
        <v>316</v>
      </c>
      <c r="G1044">
        <f>武器!H8</f>
        <v>27</v>
      </c>
      <c r="H1044">
        <f>武器!I8</f>
        <v>5</v>
      </c>
      <c r="I1044">
        <f>武器!J8</f>
        <v>3</v>
      </c>
      <c r="J1044">
        <f>武器!K8</f>
        <v>0.3</v>
      </c>
      <c r="K1044">
        <f>武器!M8</f>
        <v>700</v>
      </c>
    </row>
    <row r="1045" ht="17.25" spans="1:11">
      <c r="A1045" s="123" t="s">
        <v>1482</v>
      </c>
      <c r="B1045" s="158" t="s">
        <v>1416</v>
      </c>
      <c r="C1045" s="123" t="s">
        <v>325</v>
      </c>
      <c r="D1045" s="123">
        <v>5</v>
      </c>
      <c r="E1045" s="155">
        <f>E1044+F1039</f>
        <v>320</v>
      </c>
      <c r="G1045">
        <f>武器!H8</f>
        <v>27</v>
      </c>
      <c r="H1045">
        <f>武器!I8</f>
        <v>5</v>
      </c>
      <c r="I1045">
        <f>武器!J8</f>
        <v>3</v>
      </c>
      <c r="J1045">
        <f>武器!K8</f>
        <v>0.3</v>
      </c>
      <c r="K1045">
        <f>武器!M8</f>
        <v>700</v>
      </c>
    </row>
    <row r="1046" ht="17.25" spans="1:11">
      <c r="A1046" s="123" t="s">
        <v>1483</v>
      </c>
      <c r="B1046" s="158" t="s">
        <v>1416</v>
      </c>
      <c r="C1046" s="123" t="s">
        <v>325</v>
      </c>
      <c r="D1046" s="123">
        <v>5</v>
      </c>
      <c r="E1046" s="155">
        <f>E1045+F1039</f>
        <v>324</v>
      </c>
      <c r="G1046">
        <f>武器!H8</f>
        <v>27</v>
      </c>
      <c r="H1046">
        <f>武器!I8</f>
        <v>5</v>
      </c>
      <c r="I1046">
        <f>武器!J8</f>
        <v>3</v>
      </c>
      <c r="J1046">
        <f>武器!K8</f>
        <v>0.3</v>
      </c>
      <c r="K1046">
        <f>武器!M8</f>
        <v>700</v>
      </c>
    </row>
    <row r="1047" ht="17.25" spans="1:11">
      <c r="A1047" s="123" t="s">
        <v>1484</v>
      </c>
      <c r="B1047" s="158" t="s">
        <v>1416</v>
      </c>
      <c r="C1047" s="123" t="s">
        <v>325</v>
      </c>
      <c r="D1047" s="123">
        <v>5</v>
      </c>
      <c r="E1047" s="155">
        <f>E1046+F1039</f>
        <v>328</v>
      </c>
      <c r="G1047">
        <f>武器!H8</f>
        <v>27</v>
      </c>
      <c r="H1047">
        <f>武器!I8</f>
        <v>5</v>
      </c>
      <c r="I1047">
        <f>武器!J8</f>
        <v>3</v>
      </c>
      <c r="J1047">
        <f>武器!K8</f>
        <v>0.3</v>
      </c>
      <c r="K1047">
        <f>武器!M8</f>
        <v>700</v>
      </c>
    </row>
    <row r="1048" ht="17.25" spans="1:11">
      <c r="A1048" s="123" t="s">
        <v>1485</v>
      </c>
      <c r="B1048" s="158" t="s">
        <v>1416</v>
      </c>
      <c r="C1048" s="123" t="s">
        <v>325</v>
      </c>
      <c r="D1048" s="123">
        <v>5</v>
      </c>
      <c r="E1048" s="155">
        <f>E1047+F1039</f>
        <v>332</v>
      </c>
      <c r="G1048">
        <f>武器!H8</f>
        <v>27</v>
      </c>
      <c r="H1048">
        <f>武器!I8</f>
        <v>5</v>
      </c>
      <c r="I1048">
        <f>武器!J8</f>
        <v>3</v>
      </c>
      <c r="J1048">
        <f>武器!K8</f>
        <v>0.3</v>
      </c>
      <c r="K1048">
        <f>武器!M8</f>
        <v>700</v>
      </c>
    </row>
    <row r="1049" ht="17.25" spans="1:11">
      <c r="A1049" s="123" t="s">
        <v>1486</v>
      </c>
      <c r="B1049" s="158" t="s">
        <v>1416</v>
      </c>
      <c r="C1049" s="123" t="s">
        <v>325</v>
      </c>
      <c r="D1049" s="123">
        <v>5</v>
      </c>
      <c r="E1049" s="155">
        <f>E1048+F1039</f>
        <v>336</v>
      </c>
      <c r="G1049">
        <f>武器!H8</f>
        <v>27</v>
      </c>
      <c r="H1049">
        <f>武器!I8</f>
        <v>5</v>
      </c>
      <c r="I1049">
        <f>武器!J8</f>
        <v>3</v>
      </c>
      <c r="J1049">
        <f>武器!K8</f>
        <v>0.3</v>
      </c>
      <c r="K1049">
        <f>武器!M8</f>
        <v>700</v>
      </c>
    </row>
    <row r="1050" ht="17.25" spans="1:11">
      <c r="A1050" s="123" t="s">
        <v>1487</v>
      </c>
      <c r="B1050" s="158" t="s">
        <v>1416</v>
      </c>
      <c r="C1050" s="123" t="s">
        <v>325</v>
      </c>
      <c r="D1050" s="123">
        <v>5</v>
      </c>
      <c r="E1050" s="155">
        <f>E1049+F1039</f>
        <v>340</v>
      </c>
      <c r="G1050">
        <f>武器!H8</f>
        <v>27</v>
      </c>
      <c r="H1050">
        <f>武器!I8</f>
        <v>5</v>
      </c>
      <c r="I1050">
        <f>武器!J8</f>
        <v>3</v>
      </c>
      <c r="J1050">
        <f>武器!K8</f>
        <v>0.3</v>
      </c>
      <c r="K1050">
        <f>武器!M8</f>
        <v>700</v>
      </c>
    </row>
    <row r="1051" ht="17.25" spans="1:11">
      <c r="A1051" s="123" t="s">
        <v>1488</v>
      </c>
      <c r="B1051" s="158" t="s">
        <v>1416</v>
      </c>
      <c r="C1051" s="123" t="s">
        <v>325</v>
      </c>
      <c r="D1051" s="123">
        <v>5</v>
      </c>
      <c r="E1051" s="155">
        <f>E1050+F1039</f>
        <v>344</v>
      </c>
      <c r="G1051">
        <f>武器!H8</f>
        <v>27</v>
      </c>
      <c r="H1051">
        <f>武器!I8</f>
        <v>5</v>
      </c>
      <c r="I1051">
        <f>武器!J8</f>
        <v>3</v>
      </c>
      <c r="J1051">
        <f>武器!K8</f>
        <v>0.3</v>
      </c>
      <c r="K1051">
        <f>武器!M8</f>
        <v>700</v>
      </c>
    </row>
    <row r="1052" ht="17.25" spans="1:11">
      <c r="A1052" s="123" t="s">
        <v>1489</v>
      </c>
      <c r="B1052" s="158" t="s">
        <v>1416</v>
      </c>
      <c r="C1052" s="123" t="s">
        <v>325</v>
      </c>
      <c r="D1052" s="123">
        <v>5</v>
      </c>
      <c r="E1052" s="155">
        <f>E1051+F1039</f>
        <v>348</v>
      </c>
      <c r="G1052">
        <f>武器!H8</f>
        <v>27</v>
      </c>
      <c r="H1052">
        <f>武器!I8</f>
        <v>5</v>
      </c>
      <c r="I1052">
        <f>武器!J8</f>
        <v>3</v>
      </c>
      <c r="J1052">
        <f>武器!K8</f>
        <v>0.3</v>
      </c>
      <c r="K1052">
        <f>武器!M8</f>
        <v>700</v>
      </c>
    </row>
    <row r="1053" ht="17.25" spans="1:11">
      <c r="A1053" s="123" t="s">
        <v>1490</v>
      </c>
      <c r="B1053" s="158" t="s">
        <v>1416</v>
      </c>
      <c r="C1053" s="123" t="s">
        <v>325</v>
      </c>
      <c r="D1053" s="123">
        <v>5</v>
      </c>
      <c r="E1053" s="155">
        <f>E1052+F1039</f>
        <v>352</v>
      </c>
      <c r="G1053">
        <f>武器!H8</f>
        <v>27</v>
      </c>
      <c r="H1053">
        <f>武器!I8</f>
        <v>5</v>
      </c>
      <c r="I1053">
        <f>武器!J8</f>
        <v>3</v>
      </c>
      <c r="J1053">
        <f>武器!K8</f>
        <v>0.3</v>
      </c>
      <c r="K1053">
        <f>武器!M8</f>
        <v>700</v>
      </c>
    </row>
  </sheetData>
  <pageMargins left="0.75" right="0.75" top="1" bottom="1" header="0.5" footer="0.5"/>
  <headerFooter/>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0000"/>
  </sheetPr>
  <dimension ref="E1:Q50"/>
  <sheetViews>
    <sheetView workbookViewId="0">
      <selection activeCell="A1" sqref="A1"/>
    </sheetView>
  </sheetViews>
  <sheetFormatPr defaultColWidth="9" defaultRowHeight="16.5"/>
  <cols>
    <col min="1" max="4" width="9" style="93"/>
    <col min="5" max="5" width="18.875" style="93" customWidth="1"/>
    <col min="6" max="6" width="18.875" style="94" customWidth="1"/>
    <col min="7" max="7" width="93.625" style="132" customWidth="1"/>
    <col min="8" max="8" width="14.625" style="93" customWidth="1"/>
    <col min="9" max="10" width="11.75" style="93" customWidth="1"/>
    <col min="11" max="11" width="6.375" style="93" customWidth="1"/>
    <col min="12" max="12" width="14.375" style="93" customWidth="1"/>
    <col min="13" max="13" width="11.875" style="133" customWidth="1"/>
    <col min="14" max="14" width="12.375" style="93" customWidth="1"/>
    <col min="15" max="16" width="9" style="93"/>
    <col min="17" max="17" width="9" style="134"/>
    <col min="18" max="16384" width="9" style="93"/>
  </cols>
  <sheetData>
    <row r="1" s="94" customFormat="1" spans="5:17">
      <c r="E1" s="95" t="s">
        <v>303</v>
      </c>
      <c r="F1" s="95" t="s">
        <v>304</v>
      </c>
      <c r="G1" s="135" t="s">
        <v>305</v>
      </c>
      <c r="H1" s="136" t="s">
        <v>69</v>
      </c>
      <c r="I1" s="136" t="s">
        <v>68</v>
      </c>
      <c r="J1" s="136" t="s">
        <v>1491</v>
      </c>
      <c r="K1" s="144" t="s">
        <v>1492</v>
      </c>
      <c r="L1" s="136" t="s">
        <v>1493</v>
      </c>
      <c r="M1" s="145" t="s">
        <v>1494</v>
      </c>
      <c r="N1" s="127" t="s">
        <v>1495</v>
      </c>
      <c r="P1" s="110" t="s">
        <v>314</v>
      </c>
      <c r="Q1" s="148"/>
    </row>
    <row r="2" s="94" customFormat="1" spans="5:17">
      <c r="E2" s="98" t="s">
        <v>87</v>
      </c>
      <c r="F2" s="98" t="s">
        <v>87</v>
      </c>
      <c r="G2" s="137" t="s">
        <v>87</v>
      </c>
      <c r="H2" s="136" t="s">
        <v>88</v>
      </c>
      <c r="I2" s="136" t="s">
        <v>88</v>
      </c>
      <c r="J2" s="136" t="s">
        <v>88</v>
      </c>
      <c r="K2" s="136" t="s">
        <v>88</v>
      </c>
      <c r="L2" s="136" t="s">
        <v>88</v>
      </c>
      <c r="M2" s="145" t="s">
        <v>88</v>
      </c>
      <c r="N2" s="127" t="s">
        <v>89</v>
      </c>
      <c r="P2" s="110"/>
      <c r="Q2" s="148"/>
    </row>
    <row r="3" s="94" customFormat="1" spans="5:17">
      <c r="E3" s="100" t="s">
        <v>318</v>
      </c>
      <c r="F3" s="100" t="s">
        <v>90</v>
      </c>
      <c r="G3" s="138" t="s">
        <v>319</v>
      </c>
      <c r="H3" s="100" t="s">
        <v>103</v>
      </c>
      <c r="I3" s="100" t="s">
        <v>102</v>
      </c>
      <c r="J3" s="100" t="s">
        <v>1496</v>
      </c>
      <c r="K3" s="101" t="s">
        <v>1497</v>
      </c>
      <c r="L3" s="100" t="s">
        <v>1498</v>
      </c>
      <c r="M3" s="146" t="s">
        <v>1499</v>
      </c>
      <c r="N3" s="111" t="s">
        <v>321</v>
      </c>
      <c r="P3" s="111"/>
      <c r="Q3" s="107"/>
    </row>
    <row r="4" spans="5:17">
      <c r="E4" s="103" t="s">
        <v>1500</v>
      </c>
      <c r="F4" s="107" t="s">
        <v>1501</v>
      </c>
      <c r="G4" s="139" t="str">
        <f>"副武器，每"&amp;H4/1000&amp;"秒向前方投掷一枚回力标，回力标飞出一段距离后再飞回主角手中，对飞行路线上的所有敌人造成伤害。"</f>
        <v>副武器，每15秒向前方投掷一枚回力标，回力标飞出一段距离后再飞回主角手中，对飞行路线上的所有敌人造成伤害。</v>
      </c>
      <c r="H4" s="140">
        <v>15000</v>
      </c>
      <c r="I4" s="140">
        <f>ROUND(P4*H4/1000*0.3,0)</f>
        <v>450</v>
      </c>
      <c r="J4" s="140">
        <v>2</v>
      </c>
      <c r="K4" s="140">
        <v>1</v>
      </c>
      <c r="L4" s="140">
        <v>2</v>
      </c>
      <c r="M4" s="140">
        <v>0</v>
      </c>
      <c r="N4" s="147">
        <v>0.3</v>
      </c>
      <c r="P4" s="147">
        <f>ROUND(武器!V4/60*30,0)</f>
        <v>100</v>
      </c>
      <c r="Q4" s="147"/>
    </row>
    <row r="5" spans="5:17">
      <c r="E5" s="103" t="s">
        <v>1500</v>
      </c>
      <c r="F5" s="107" t="s">
        <v>1501</v>
      </c>
      <c r="G5" s="139" t="str">
        <f t="shared" ref="G5:G8" si="0">"副武器，每"&amp;H5/1000&amp;"秒向前方投掷一枚回力标，回力标飞出一段距离后再飞回主角手中，对飞行路线上的所有敌人造成伤害。"</f>
        <v>副武器，每15秒向前方投掷一枚回力标，回力标飞出一段距离后再飞回主角手中，对飞行路线上的所有敌人造成伤害。</v>
      </c>
      <c r="H5" s="140">
        <v>15000</v>
      </c>
      <c r="I5" s="140">
        <f t="shared" ref="I5:I8" si="1">ROUND(P5*H5/1000*0.3,0)</f>
        <v>788</v>
      </c>
      <c r="J5" s="140">
        <v>2</v>
      </c>
      <c r="K5" s="140">
        <v>1</v>
      </c>
      <c r="L5" s="140">
        <v>2</v>
      </c>
      <c r="M5" s="140">
        <v>0</v>
      </c>
      <c r="N5" s="147">
        <v>0.3</v>
      </c>
      <c r="P5" s="147">
        <f>ROUND(武器!V5/60*30,0)</f>
        <v>175</v>
      </c>
      <c r="Q5" s="147">
        <f>I5-I4</f>
        <v>338</v>
      </c>
    </row>
    <row r="6" spans="5:17">
      <c r="E6" s="103" t="s">
        <v>1500</v>
      </c>
      <c r="F6" s="107" t="s">
        <v>1501</v>
      </c>
      <c r="G6" s="139" t="str">
        <f t="shared" si="0"/>
        <v>副武器，每15秒向前方投掷一枚回力标，回力标飞出一段距离后再飞回主角手中，对飞行路线上的所有敌人造成伤害。</v>
      </c>
      <c r="H6" s="140">
        <v>15000</v>
      </c>
      <c r="I6" s="140">
        <f t="shared" si="1"/>
        <v>1125</v>
      </c>
      <c r="J6" s="140">
        <v>2</v>
      </c>
      <c r="K6" s="140">
        <v>1</v>
      </c>
      <c r="L6" s="140">
        <v>2</v>
      </c>
      <c r="M6" s="140">
        <v>0</v>
      </c>
      <c r="N6" s="147">
        <v>0.3</v>
      </c>
      <c r="P6" s="147">
        <f>ROUND(武器!V6/60*30,0)</f>
        <v>250</v>
      </c>
      <c r="Q6" s="147">
        <f>I6-I5</f>
        <v>337</v>
      </c>
    </row>
    <row r="7" spans="5:17">
      <c r="E7" s="103" t="s">
        <v>1500</v>
      </c>
      <c r="F7" s="107" t="s">
        <v>1501</v>
      </c>
      <c r="G7" s="139" t="str">
        <f t="shared" si="0"/>
        <v>副武器，每15秒向前方投掷一枚回力标，回力标飞出一段距离后再飞回主角手中，对飞行路线上的所有敌人造成伤害。</v>
      </c>
      <c r="H7" s="140">
        <v>15000</v>
      </c>
      <c r="I7" s="140">
        <f t="shared" si="1"/>
        <v>1463</v>
      </c>
      <c r="J7" s="140">
        <v>2</v>
      </c>
      <c r="K7" s="140">
        <v>1</v>
      </c>
      <c r="L7" s="140">
        <v>2</v>
      </c>
      <c r="M7" s="140">
        <v>0</v>
      </c>
      <c r="N7" s="147">
        <v>0.3</v>
      </c>
      <c r="P7" s="147">
        <f>ROUND(武器!V7/60*30,0)</f>
        <v>325</v>
      </c>
      <c r="Q7" s="147">
        <f>I7-I6</f>
        <v>338</v>
      </c>
    </row>
    <row r="8" spans="5:17">
      <c r="E8" s="103" t="s">
        <v>1500</v>
      </c>
      <c r="F8" s="107" t="s">
        <v>1501</v>
      </c>
      <c r="G8" s="139" t="str">
        <f t="shared" si="0"/>
        <v>副武器，每15秒向前方投掷一枚回力标，回力标飞出一段距离后再飞回主角手中，对飞行路线上的所有敌人造成伤害。</v>
      </c>
      <c r="H8" s="140">
        <v>15000</v>
      </c>
      <c r="I8" s="140">
        <f t="shared" si="1"/>
        <v>1800</v>
      </c>
      <c r="J8" s="140">
        <v>2</v>
      </c>
      <c r="K8" s="140">
        <v>1</v>
      </c>
      <c r="L8" s="140">
        <v>2</v>
      </c>
      <c r="M8" s="140">
        <v>0</v>
      </c>
      <c r="N8" s="147">
        <v>0.3</v>
      </c>
      <c r="P8" s="147">
        <f>ROUND(武器!V8/60*30,0)</f>
        <v>400</v>
      </c>
      <c r="Q8" s="147">
        <f>I8-I7</f>
        <v>337</v>
      </c>
    </row>
    <row r="9" spans="5:17">
      <c r="E9" s="105"/>
      <c r="F9" s="106"/>
      <c r="G9" s="141"/>
      <c r="H9" s="142"/>
      <c r="I9" s="142"/>
      <c r="P9" s="143"/>
      <c r="Q9" s="143"/>
    </row>
    <row r="10" spans="5:17">
      <c r="E10" s="103" t="s">
        <v>1502</v>
      </c>
      <c r="F10" s="127" t="s">
        <v>1503</v>
      </c>
      <c r="G10" s="139" t="str">
        <f>"副武器，每"&amp;H10/1000&amp;"秒向敌人投掷1颗手雷，手雷掷出后一段时间爆炸，造成范围伤害。"</f>
        <v>副武器，每10秒向敌人投掷1颗手雷，手雷掷出后一段时间爆炸，造成范围伤害。</v>
      </c>
      <c r="H10" s="140">
        <v>10000</v>
      </c>
      <c r="I10" s="140">
        <f>ROUND(P10*H10/1000*0.3,0)</f>
        <v>345</v>
      </c>
      <c r="J10" s="140">
        <v>3</v>
      </c>
      <c r="K10" s="140">
        <v>2</v>
      </c>
      <c r="L10" s="140">
        <v>2</v>
      </c>
      <c r="M10" s="140">
        <v>0</v>
      </c>
      <c r="N10" s="147">
        <v>1.5</v>
      </c>
      <c r="P10" s="147">
        <f>ROUND(武器!V10/60*30,0)</f>
        <v>115</v>
      </c>
      <c r="Q10" s="147"/>
    </row>
    <row r="11" spans="5:17">
      <c r="E11" s="103" t="s">
        <v>1502</v>
      </c>
      <c r="F11" s="127" t="s">
        <v>1503</v>
      </c>
      <c r="G11" s="139" t="str">
        <f t="shared" ref="G11:G14" si="2">"副武器，每"&amp;H11/1000&amp;"秒向敌人投掷1颗手雷，手雷掷出后一段时间爆炸，造成范围伤害。"</f>
        <v>副武器，每10秒向敌人投掷1颗手雷，手雷掷出后一段时间爆炸，造成范围伤害。</v>
      </c>
      <c r="H11" s="140">
        <v>10000</v>
      </c>
      <c r="I11" s="140">
        <f t="shared" ref="I11:I14" si="3">ROUND(P11*H11/1000*0.3,0)</f>
        <v>570</v>
      </c>
      <c r="J11" s="140">
        <v>3</v>
      </c>
      <c r="K11" s="140">
        <v>2</v>
      </c>
      <c r="L11" s="140">
        <v>2</v>
      </c>
      <c r="M11" s="140">
        <v>0</v>
      </c>
      <c r="N11" s="147">
        <v>1.5</v>
      </c>
      <c r="P11" s="147">
        <f>ROUND(武器!V11/60*30,0)</f>
        <v>190</v>
      </c>
      <c r="Q11" s="147">
        <f>I11-I10</f>
        <v>225</v>
      </c>
    </row>
    <row r="12" spans="5:17">
      <c r="E12" s="103" t="s">
        <v>1502</v>
      </c>
      <c r="F12" s="127" t="s">
        <v>1503</v>
      </c>
      <c r="G12" s="139" t="str">
        <f t="shared" si="2"/>
        <v>副武器，每10秒向敌人投掷1颗手雷，手雷掷出后一段时间爆炸，造成范围伤害。</v>
      </c>
      <c r="H12" s="140">
        <v>10000</v>
      </c>
      <c r="I12" s="140">
        <f t="shared" si="3"/>
        <v>795</v>
      </c>
      <c r="J12" s="140">
        <v>3</v>
      </c>
      <c r="K12" s="140">
        <v>2</v>
      </c>
      <c r="L12" s="140">
        <v>2</v>
      </c>
      <c r="M12" s="140">
        <v>0</v>
      </c>
      <c r="N12" s="147">
        <v>1.5</v>
      </c>
      <c r="P12" s="147">
        <f>ROUND(武器!V12/60*30,0)</f>
        <v>265</v>
      </c>
      <c r="Q12" s="147">
        <f>I12-I11</f>
        <v>225</v>
      </c>
    </row>
    <row r="13" spans="5:17">
      <c r="E13" s="103" t="s">
        <v>1502</v>
      </c>
      <c r="F13" s="127" t="s">
        <v>1503</v>
      </c>
      <c r="G13" s="139" t="str">
        <f t="shared" si="2"/>
        <v>副武器，每10秒向敌人投掷1颗手雷，手雷掷出后一段时间爆炸，造成范围伤害。</v>
      </c>
      <c r="H13" s="140">
        <v>10000</v>
      </c>
      <c r="I13" s="140">
        <f t="shared" si="3"/>
        <v>1020</v>
      </c>
      <c r="J13" s="140">
        <v>3</v>
      </c>
      <c r="K13" s="140">
        <v>2</v>
      </c>
      <c r="L13" s="140">
        <v>2</v>
      </c>
      <c r="M13" s="140">
        <v>0</v>
      </c>
      <c r="N13" s="147">
        <v>1.5</v>
      </c>
      <c r="P13" s="147">
        <f>ROUND(武器!V13/60*30,0)</f>
        <v>340</v>
      </c>
      <c r="Q13" s="147">
        <f>I13-I12</f>
        <v>225</v>
      </c>
    </row>
    <row r="14" spans="5:17">
      <c r="E14" s="103" t="s">
        <v>1502</v>
      </c>
      <c r="F14" s="127" t="s">
        <v>1503</v>
      </c>
      <c r="G14" s="139" t="str">
        <f t="shared" si="2"/>
        <v>副武器，每10秒向敌人投掷1颗手雷，手雷掷出后一段时间爆炸，造成范围伤害。</v>
      </c>
      <c r="H14" s="140">
        <v>10000</v>
      </c>
      <c r="I14" s="140">
        <f t="shared" si="3"/>
        <v>1245</v>
      </c>
      <c r="J14" s="140">
        <v>3</v>
      </c>
      <c r="K14" s="140">
        <v>2</v>
      </c>
      <c r="L14" s="140">
        <v>2</v>
      </c>
      <c r="M14" s="140">
        <v>0</v>
      </c>
      <c r="N14" s="147">
        <v>1.5</v>
      </c>
      <c r="P14" s="147">
        <f>ROUND(武器!V14/60*30,0)</f>
        <v>415</v>
      </c>
      <c r="Q14" s="147">
        <f>I14-I13</f>
        <v>225</v>
      </c>
    </row>
    <row r="15" spans="5:17">
      <c r="E15" s="105"/>
      <c r="F15" s="106"/>
      <c r="G15" s="141"/>
      <c r="H15" s="142"/>
      <c r="I15" s="142"/>
      <c r="J15" s="142"/>
      <c r="K15" s="142"/>
      <c r="L15" s="142"/>
      <c r="M15" s="142"/>
      <c r="N15" s="143"/>
      <c r="P15" s="143"/>
      <c r="Q15" s="143"/>
    </row>
    <row r="16" spans="5:17">
      <c r="E16" s="103" t="s">
        <v>1504</v>
      </c>
      <c r="F16" s="127" t="s">
        <v>1505</v>
      </c>
      <c r="G16" s="139" t="str">
        <f>"副武器，每"&amp;H16/1000&amp;"秒在脚下设置一个陷阱，敌人碰到陷阱后会受到伤害并且被定身。"</f>
        <v>副武器，每5秒在脚下设置一个陷阱，敌人碰到陷阱后会受到伤害并且被定身。</v>
      </c>
      <c r="H16" s="140">
        <v>5000</v>
      </c>
      <c r="I16" s="140">
        <f>ROUND(P16*H16/1000*0.3,0)</f>
        <v>173</v>
      </c>
      <c r="J16" s="140">
        <v>0</v>
      </c>
      <c r="K16" s="140">
        <v>0</v>
      </c>
      <c r="L16" s="140">
        <v>2</v>
      </c>
      <c r="M16" s="140">
        <v>1</v>
      </c>
      <c r="N16" s="147">
        <v>1</v>
      </c>
      <c r="P16" s="147">
        <f>ROUND(武器!V16/60*30,0)</f>
        <v>115</v>
      </c>
      <c r="Q16" s="147"/>
    </row>
    <row r="17" spans="5:17">
      <c r="E17" s="103" t="s">
        <v>1504</v>
      </c>
      <c r="F17" s="127" t="s">
        <v>1505</v>
      </c>
      <c r="G17" s="139" t="str">
        <f t="shared" ref="G17:G20" si="4">"副武器，每"&amp;H17/1000&amp;"秒在脚下设置一个陷阱，敌人碰到陷阱后会受到伤害并且被定身。"</f>
        <v>副武器，每5秒在脚下设置一个陷阱，敌人碰到陷阱后会受到伤害并且被定身。</v>
      </c>
      <c r="H17" s="140">
        <v>5000</v>
      </c>
      <c r="I17" s="140">
        <f t="shared" ref="I17:I20" si="5">ROUND(P17*H17/1000*0.3,0)</f>
        <v>285</v>
      </c>
      <c r="J17" s="140">
        <v>0</v>
      </c>
      <c r="K17" s="140">
        <v>0</v>
      </c>
      <c r="L17" s="140">
        <v>2</v>
      </c>
      <c r="M17" s="140">
        <v>1</v>
      </c>
      <c r="N17" s="147">
        <v>1</v>
      </c>
      <c r="P17" s="147">
        <f>ROUND(武器!V17/60*30,0)</f>
        <v>190</v>
      </c>
      <c r="Q17" s="147">
        <f>I17-I16</f>
        <v>112</v>
      </c>
    </row>
    <row r="18" spans="5:17">
      <c r="E18" s="103" t="s">
        <v>1504</v>
      </c>
      <c r="F18" s="127" t="s">
        <v>1505</v>
      </c>
      <c r="G18" s="139" t="str">
        <f t="shared" si="4"/>
        <v>副武器，每5秒在脚下设置一个陷阱，敌人碰到陷阱后会受到伤害并且被定身。</v>
      </c>
      <c r="H18" s="140">
        <v>5000</v>
      </c>
      <c r="I18" s="140">
        <f t="shared" si="5"/>
        <v>398</v>
      </c>
      <c r="J18" s="140">
        <v>0</v>
      </c>
      <c r="K18" s="140">
        <v>0</v>
      </c>
      <c r="L18" s="140">
        <v>2</v>
      </c>
      <c r="M18" s="140">
        <v>1</v>
      </c>
      <c r="N18" s="147">
        <v>1</v>
      </c>
      <c r="P18" s="147">
        <f>ROUND(武器!V18/60*30,0)</f>
        <v>265</v>
      </c>
      <c r="Q18" s="147">
        <f>I18-I17</f>
        <v>113</v>
      </c>
    </row>
    <row r="19" spans="5:17">
      <c r="E19" s="103" t="s">
        <v>1504</v>
      </c>
      <c r="F19" s="127" t="s">
        <v>1505</v>
      </c>
      <c r="G19" s="139" t="str">
        <f t="shared" si="4"/>
        <v>副武器，每5秒在脚下设置一个陷阱，敌人碰到陷阱后会受到伤害并且被定身。</v>
      </c>
      <c r="H19" s="140">
        <v>5000</v>
      </c>
      <c r="I19" s="140">
        <f t="shared" si="5"/>
        <v>510</v>
      </c>
      <c r="J19" s="140">
        <v>0</v>
      </c>
      <c r="K19" s="140">
        <v>0</v>
      </c>
      <c r="L19" s="140">
        <v>2</v>
      </c>
      <c r="M19" s="140">
        <v>1</v>
      </c>
      <c r="N19" s="147">
        <v>1</v>
      </c>
      <c r="P19" s="147">
        <f>ROUND(武器!V19/60*30,0)</f>
        <v>340</v>
      </c>
      <c r="Q19" s="147">
        <f>I19-I18</f>
        <v>112</v>
      </c>
    </row>
    <row r="20" spans="5:17">
      <c r="E20" s="103" t="s">
        <v>1504</v>
      </c>
      <c r="F20" s="127" t="s">
        <v>1505</v>
      </c>
      <c r="G20" s="139" t="str">
        <f t="shared" si="4"/>
        <v>副武器，每5秒在脚下设置一个陷阱，敌人碰到陷阱后会受到伤害并且被定身。</v>
      </c>
      <c r="H20" s="140">
        <v>5000</v>
      </c>
      <c r="I20" s="140">
        <f t="shared" si="5"/>
        <v>623</v>
      </c>
      <c r="J20" s="140">
        <v>0</v>
      </c>
      <c r="K20" s="140">
        <v>0</v>
      </c>
      <c r="L20" s="140">
        <v>2</v>
      </c>
      <c r="M20" s="140">
        <v>1</v>
      </c>
      <c r="N20" s="147">
        <v>1</v>
      </c>
      <c r="P20" s="147">
        <f>ROUND(武器!V20/60*30,0)</f>
        <v>415</v>
      </c>
      <c r="Q20" s="147">
        <f>I20-I19</f>
        <v>113</v>
      </c>
    </row>
    <row r="21" spans="7:17">
      <c r="G21" s="141"/>
      <c r="H21" s="143"/>
      <c r="I21" s="142"/>
      <c r="J21" s="143"/>
      <c r="K21" s="143"/>
      <c r="L21" s="143"/>
      <c r="M21" s="143"/>
      <c r="N21" s="143"/>
      <c r="P21" s="143"/>
      <c r="Q21" s="143"/>
    </row>
    <row r="22" spans="5:17">
      <c r="E22" s="103" t="s">
        <v>1506</v>
      </c>
      <c r="F22" s="127" t="s">
        <v>1507</v>
      </c>
      <c r="G22" s="139" t="str">
        <f>"副武器，每"&amp;H22/1000&amp;"秒向前方发射一颗榴弹，榴弹碰到敌人或建筑后爆炸，造成范围伤害。"</f>
        <v>副武器，每10秒向前方发射一颗榴弹，榴弹碰到敌人或建筑后爆炸，造成范围伤害。</v>
      </c>
      <c r="H22" s="140">
        <v>10000</v>
      </c>
      <c r="I22" s="140">
        <f>ROUND(P22*H22/1000*0.3,0)</f>
        <v>345</v>
      </c>
      <c r="J22" s="140">
        <v>3</v>
      </c>
      <c r="K22" s="140">
        <v>2</v>
      </c>
      <c r="L22" s="140">
        <v>2</v>
      </c>
      <c r="M22" s="140">
        <v>0</v>
      </c>
      <c r="N22" s="147">
        <v>0.3</v>
      </c>
      <c r="P22" s="147">
        <f>ROUND(武器!V22/60*30,0)</f>
        <v>115</v>
      </c>
      <c r="Q22" s="147"/>
    </row>
    <row r="23" spans="5:17">
      <c r="E23" s="103" t="s">
        <v>1506</v>
      </c>
      <c r="F23" s="127" t="s">
        <v>1507</v>
      </c>
      <c r="G23" s="139" t="str">
        <f t="shared" ref="G23:G26" si="6">"副武器，每"&amp;H23/1000&amp;"秒向前方发射一颗榴弹，榴弹碰到敌人或建筑后爆炸，造成范围伤害。"</f>
        <v>副武器，每10秒向前方发射一颗榴弹，榴弹碰到敌人或建筑后爆炸，造成范围伤害。</v>
      </c>
      <c r="H23" s="140">
        <v>10000</v>
      </c>
      <c r="I23" s="140">
        <f t="shared" ref="I23:I26" si="7">ROUND(P23*H23/1000*0.3,0)</f>
        <v>570</v>
      </c>
      <c r="J23" s="140">
        <v>3</v>
      </c>
      <c r="K23" s="140">
        <v>2</v>
      </c>
      <c r="L23" s="140">
        <v>2</v>
      </c>
      <c r="M23" s="140">
        <v>0</v>
      </c>
      <c r="N23" s="147">
        <v>0.3</v>
      </c>
      <c r="P23" s="147">
        <f>ROUND(武器!V23/60*30,0)</f>
        <v>190</v>
      </c>
      <c r="Q23" s="147">
        <f>I23-I22</f>
        <v>225</v>
      </c>
    </row>
    <row r="24" spans="5:17">
      <c r="E24" s="103" t="s">
        <v>1506</v>
      </c>
      <c r="F24" s="127" t="s">
        <v>1507</v>
      </c>
      <c r="G24" s="139" t="str">
        <f t="shared" si="6"/>
        <v>副武器，每10秒向前方发射一颗榴弹，榴弹碰到敌人或建筑后爆炸，造成范围伤害。</v>
      </c>
      <c r="H24" s="140">
        <v>10000</v>
      </c>
      <c r="I24" s="140">
        <f t="shared" si="7"/>
        <v>795</v>
      </c>
      <c r="J24" s="140">
        <v>3</v>
      </c>
      <c r="K24" s="140">
        <v>2</v>
      </c>
      <c r="L24" s="140">
        <v>2</v>
      </c>
      <c r="M24" s="140">
        <v>0</v>
      </c>
      <c r="N24" s="147">
        <v>0.3</v>
      </c>
      <c r="P24" s="147">
        <f>ROUND(武器!V24/60*30,0)</f>
        <v>265</v>
      </c>
      <c r="Q24" s="147">
        <f>I24-I23</f>
        <v>225</v>
      </c>
    </row>
    <row r="25" spans="5:17">
      <c r="E25" s="103" t="s">
        <v>1506</v>
      </c>
      <c r="F25" s="127" t="s">
        <v>1507</v>
      </c>
      <c r="G25" s="139" t="str">
        <f t="shared" si="6"/>
        <v>副武器，每10秒向前方发射一颗榴弹，榴弹碰到敌人或建筑后爆炸，造成范围伤害。</v>
      </c>
      <c r="H25" s="140">
        <v>10000</v>
      </c>
      <c r="I25" s="140">
        <f t="shared" si="7"/>
        <v>1020</v>
      </c>
      <c r="J25" s="140">
        <v>3</v>
      </c>
      <c r="K25" s="140">
        <v>2</v>
      </c>
      <c r="L25" s="140">
        <v>2</v>
      </c>
      <c r="M25" s="140">
        <v>0</v>
      </c>
      <c r="N25" s="147">
        <v>0.3</v>
      </c>
      <c r="P25" s="147">
        <f>ROUND(武器!V25/60*30,0)</f>
        <v>340</v>
      </c>
      <c r="Q25" s="147">
        <f>I25-I24</f>
        <v>225</v>
      </c>
    </row>
    <row r="26" spans="5:17">
      <c r="E26" s="103" t="s">
        <v>1506</v>
      </c>
      <c r="F26" s="127" t="s">
        <v>1507</v>
      </c>
      <c r="G26" s="139" t="str">
        <f t="shared" si="6"/>
        <v>副武器，每10秒向前方发射一颗榴弹，榴弹碰到敌人或建筑后爆炸，造成范围伤害。</v>
      </c>
      <c r="H26" s="140">
        <v>10000</v>
      </c>
      <c r="I26" s="140">
        <f t="shared" si="7"/>
        <v>1245</v>
      </c>
      <c r="J26" s="140">
        <v>3</v>
      </c>
      <c r="K26" s="140">
        <v>2</v>
      </c>
      <c r="L26" s="140">
        <v>2</v>
      </c>
      <c r="M26" s="140">
        <v>0</v>
      </c>
      <c r="N26" s="147">
        <v>0.3</v>
      </c>
      <c r="P26" s="147">
        <f>ROUND(武器!V26/60*30,0)</f>
        <v>415</v>
      </c>
      <c r="Q26" s="147">
        <f>I26-I25</f>
        <v>225</v>
      </c>
    </row>
    <row r="27" spans="8:17">
      <c r="H27" s="143"/>
      <c r="I27" s="143"/>
      <c r="J27" s="143"/>
      <c r="K27" s="143"/>
      <c r="L27" s="143"/>
      <c r="M27" s="143"/>
      <c r="N27" s="143"/>
      <c r="P27" s="143"/>
      <c r="Q27" s="143"/>
    </row>
    <row r="28" spans="5:17">
      <c r="E28" s="103" t="s">
        <v>1508</v>
      </c>
      <c r="F28" s="128" t="s">
        <v>1509</v>
      </c>
      <c r="G28" s="139" t="str">
        <f>"副武器，每"&amp;H28/1000&amp;"秒在脚下安放一个电磁地雷，敌人碰到地雷时爆炸，造成范围伤害并且附加减速效果。"</f>
        <v>副武器，每15秒在脚下安放一个电磁地雷，敌人碰到地雷时爆炸，造成范围伤害并且附加减速效果。</v>
      </c>
      <c r="H28" s="140">
        <v>15000</v>
      </c>
      <c r="I28" s="140">
        <f>ROUND(P28*H28/1000*0.3,0)</f>
        <v>585</v>
      </c>
      <c r="J28" s="140">
        <v>2</v>
      </c>
      <c r="K28" s="140">
        <v>1</v>
      </c>
      <c r="L28" s="140">
        <v>2</v>
      </c>
      <c r="M28" s="140">
        <v>0</v>
      </c>
      <c r="N28" s="147">
        <v>2</v>
      </c>
      <c r="P28" s="147">
        <f>防具!AD40</f>
        <v>130</v>
      </c>
      <c r="Q28" s="147"/>
    </row>
    <row r="29" spans="5:17">
      <c r="E29" s="103" t="s">
        <v>1508</v>
      </c>
      <c r="F29" s="128" t="s">
        <v>1509</v>
      </c>
      <c r="G29" s="139" t="str">
        <f t="shared" ref="G29:G32" si="8">"副武器，每"&amp;H29/1000&amp;"秒在脚下安放一个电磁地雷，敌人碰到地雷时爆炸，造成范围伤害并且附加减速效果。"</f>
        <v>副武器，每15秒在脚下安放一个电磁地雷，敌人碰到地雷时爆炸，造成范围伤害并且附加减速效果。</v>
      </c>
      <c r="H29" s="140">
        <v>15000</v>
      </c>
      <c r="I29" s="140">
        <f t="shared" ref="I29:I32" si="9">ROUND(P29*H29/1000*0.3,0)</f>
        <v>923</v>
      </c>
      <c r="J29" s="140">
        <v>2</v>
      </c>
      <c r="K29" s="140">
        <v>1</v>
      </c>
      <c r="L29" s="140">
        <v>2</v>
      </c>
      <c r="M29" s="140">
        <v>0</v>
      </c>
      <c r="N29" s="147">
        <v>2</v>
      </c>
      <c r="P29" s="147">
        <f>防具!AD41</f>
        <v>205</v>
      </c>
      <c r="Q29" s="147">
        <f>I29-I28</f>
        <v>338</v>
      </c>
    </row>
    <row r="30" spans="5:17">
      <c r="E30" s="103" t="s">
        <v>1508</v>
      </c>
      <c r="F30" s="128" t="s">
        <v>1509</v>
      </c>
      <c r="G30" s="139" t="str">
        <f t="shared" si="8"/>
        <v>副武器，每15秒在脚下安放一个电磁地雷，敌人碰到地雷时爆炸，造成范围伤害并且附加减速效果。</v>
      </c>
      <c r="H30" s="140">
        <v>15000</v>
      </c>
      <c r="I30" s="140">
        <f t="shared" si="9"/>
        <v>1260</v>
      </c>
      <c r="J30" s="140">
        <v>2</v>
      </c>
      <c r="K30" s="140">
        <v>1</v>
      </c>
      <c r="L30" s="140">
        <v>2</v>
      </c>
      <c r="M30" s="140">
        <v>0</v>
      </c>
      <c r="N30" s="147">
        <v>2</v>
      </c>
      <c r="P30" s="147">
        <f>防具!AD42</f>
        <v>280</v>
      </c>
      <c r="Q30" s="147">
        <f>I30-I29</f>
        <v>337</v>
      </c>
    </row>
    <row r="31" spans="5:17">
      <c r="E31" s="103" t="s">
        <v>1508</v>
      </c>
      <c r="F31" s="128" t="s">
        <v>1509</v>
      </c>
      <c r="G31" s="139" t="str">
        <f t="shared" si="8"/>
        <v>副武器，每15秒在脚下安放一个电磁地雷，敌人碰到地雷时爆炸，造成范围伤害并且附加减速效果。</v>
      </c>
      <c r="H31" s="140">
        <v>15000</v>
      </c>
      <c r="I31" s="140">
        <f t="shared" si="9"/>
        <v>1598</v>
      </c>
      <c r="J31" s="140">
        <v>2</v>
      </c>
      <c r="K31" s="140">
        <v>1</v>
      </c>
      <c r="L31" s="140">
        <v>2</v>
      </c>
      <c r="M31" s="140">
        <v>0</v>
      </c>
      <c r="N31" s="147">
        <v>2</v>
      </c>
      <c r="P31" s="147">
        <f>防具!AD43</f>
        <v>355</v>
      </c>
      <c r="Q31" s="147">
        <f>I31-I30</f>
        <v>338</v>
      </c>
    </row>
    <row r="32" spans="5:17">
      <c r="E32" s="103" t="s">
        <v>1508</v>
      </c>
      <c r="F32" s="128" t="s">
        <v>1509</v>
      </c>
      <c r="G32" s="139" t="str">
        <f t="shared" si="8"/>
        <v>副武器，每15秒在脚下安放一个电磁地雷，敌人碰到地雷时爆炸，造成范围伤害并且附加减速效果。</v>
      </c>
      <c r="H32" s="140">
        <v>15000</v>
      </c>
      <c r="I32" s="140">
        <f t="shared" si="9"/>
        <v>1935</v>
      </c>
      <c r="J32" s="140">
        <v>2</v>
      </c>
      <c r="K32" s="140">
        <v>1</v>
      </c>
      <c r="L32" s="140">
        <v>2</v>
      </c>
      <c r="M32" s="140">
        <v>0</v>
      </c>
      <c r="N32" s="147">
        <v>2</v>
      </c>
      <c r="P32" s="147">
        <f>防具!AD44</f>
        <v>430</v>
      </c>
      <c r="Q32" s="147">
        <f>I32-I31</f>
        <v>337</v>
      </c>
    </row>
    <row r="33" spans="8:17">
      <c r="H33" s="143"/>
      <c r="I33" s="142"/>
      <c r="J33" s="143"/>
      <c r="K33" s="143"/>
      <c r="L33" s="143"/>
      <c r="M33" s="143"/>
      <c r="N33" s="143"/>
      <c r="P33" s="143"/>
      <c r="Q33" s="143"/>
    </row>
    <row r="34" spans="5:17">
      <c r="E34" s="103" t="s">
        <v>1510</v>
      </c>
      <c r="F34" s="128" t="s">
        <v>1511</v>
      </c>
      <c r="G34" s="139" t="str">
        <f>"副武器，每"&amp;H34/1000&amp;"秒向敌人投掷1颗高爆手雷，高爆手雷掷出后一段时间爆炸，造成大范围的连续爆炸大伤害。"</f>
        <v>副武器，每13秒向敌人投掷1颗高爆手雷，高爆手雷掷出后一段时间爆炸，造成大范围的连续爆炸大伤害。</v>
      </c>
      <c r="H34" s="140">
        <v>13000</v>
      </c>
      <c r="I34" s="140">
        <f>ROUND(P34*H34/1000*0.3,0)</f>
        <v>507</v>
      </c>
      <c r="J34" s="140">
        <v>3</v>
      </c>
      <c r="K34" s="140">
        <v>2</v>
      </c>
      <c r="L34" s="140">
        <v>2</v>
      </c>
      <c r="M34" s="140">
        <v>0</v>
      </c>
      <c r="N34" s="147">
        <v>3</v>
      </c>
      <c r="P34" s="147">
        <f>防具!AD46</f>
        <v>130</v>
      </c>
      <c r="Q34" s="147"/>
    </row>
    <row r="35" spans="5:17">
      <c r="E35" s="103" t="s">
        <v>1510</v>
      </c>
      <c r="F35" s="128" t="s">
        <v>1511</v>
      </c>
      <c r="G35" s="139" t="str">
        <f t="shared" ref="G35:G38" si="10">"副武器，每"&amp;H35/1000&amp;"秒向敌人投掷1颗高爆手雷，高爆手雷掷出后一段时间爆炸，造成大范围的连续爆炸大伤害。"</f>
        <v>副武器，每13秒向敌人投掷1颗高爆手雷，高爆手雷掷出后一段时间爆炸，造成大范围的连续爆炸大伤害。</v>
      </c>
      <c r="H35" s="140">
        <v>13000</v>
      </c>
      <c r="I35" s="140">
        <f t="shared" ref="I35:I38" si="11">ROUND(P35*H35/1000*0.3,0)</f>
        <v>800</v>
      </c>
      <c r="J35" s="140">
        <v>3</v>
      </c>
      <c r="K35" s="140">
        <v>2</v>
      </c>
      <c r="L35" s="140">
        <v>2</v>
      </c>
      <c r="M35" s="140">
        <v>0</v>
      </c>
      <c r="N35" s="147">
        <v>3</v>
      </c>
      <c r="P35" s="147">
        <f>防具!AD47</f>
        <v>205</v>
      </c>
      <c r="Q35" s="147">
        <f>I35-I34</f>
        <v>293</v>
      </c>
    </row>
    <row r="36" spans="5:17">
      <c r="E36" s="103" t="s">
        <v>1510</v>
      </c>
      <c r="F36" s="128" t="s">
        <v>1511</v>
      </c>
      <c r="G36" s="139" t="str">
        <f t="shared" si="10"/>
        <v>副武器，每13秒向敌人投掷1颗高爆手雷，高爆手雷掷出后一段时间爆炸，造成大范围的连续爆炸大伤害。</v>
      </c>
      <c r="H36" s="140">
        <v>13000</v>
      </c>
      <c r="I36" s="140">
        <f t="shared" si="11"/>
        <v>1092</v>
      </c>
      <c r="J36" s="140">
        <v>3</v>
      </c>
      <c r="K36" s="140">
        <v>2</v>
      </c>
      <c r="L36" s="140">
        <v>2</v>
      </c>
      <c r="M36" s="140">
        <v>0</v>
      </c>
      <c r="N36" s="147">
        <v>3</v>
      </c>
      <c r="P36" s="147">
        <f>防具!AD48</f>
        <v>280</v>
      </c>
      <c r="Q36" s="147">
        <f>I36-I35</f>
        <v>292</v>
      </c>
    </row>
    <row r="37" spans="5:17">
      <c r="E37" s="103" t="s">
        <v>1510</v>
      </c>
      <c r="F37" s="128" t="s">
        <v>1511</v>
      </c>
      <c r="G37" s="139" t="str">
        <f t="shared" si="10"/>
        <v>副武器，每13秒向敌人投掷1颗高爆手雷，高爆手雷掷出后一段时间爆炸，造成大范围的连续爆炸大伤害。</v>
      </c>
      <c r="H37" s="140">
        <v>13000</v>
      </c>
      <c r="I37" s="140">
        <f t="shared" si="11"/>
        <v>1385</v>
      </c>
      <c r="J37" s="140">
        <v>3</v>
      </c>
      <c r="K37" s="140">
        <v>2</v>
      </c>
      <c r="L37" s="140">
        <v>2</v>
      </c>
      <c r="M37" s="140">
        <v>0</v>
      </c>
      <c r="N37" s="147">
        <v>3</v>
      </c>
      <c r="P37" s="147">
        <f>防具!AD49</f>
        <v>355</v>
      </c>
      <c r="Q37" s="147">
        <f>I37-I36</f>
        <v>293</v>
      </c>
    </row>
    <row r="38" spans="5:17">
      <c r="E38" s="103" t="s">
        <v>1510</v>
      </c>
      <c r="F38" s="128" t="s">
        <v>1511</v>
      </c>
      <c r="G38" s="139" t="str">
        <f t="shared" si="10"/>
        <v>副武器，每13秒向敌人投掷1颗高爆手雷，高爆手雷掷出后一段时间爆炸，造成大范围的连续爆炸大伤害。</v>
      </c>
      <c r="H38" s="140">
        <v>13000</v>
      </c>
      <c r="I38" s="140">
        <f t="shared" si="11"/>
        <v>1677</v>
      </c>
      <c r="J38" s="140">
        <v>3</v>
      </c>
      <c r="K38" s="140">
        <v>2</v>
      </c>
      <c r="L38" s="140">
        <v>2</v>
      </c>
      <c r="M38" s="140">
        <v>0</v>
      </c>
      <c r="N38" s="147">
        <v>3</v>
      </c>
      <c r="P38" s="147">
        <f>防具!AD50</f>
        <v>430</v>
      </c>
      <c r="Q38" s="147">
        <f>I38-I37</f>
        <v>292</v>
      </c>
    </row>
    <row r="39" spans="8:17">
      <c r="H39" s="143"/>
      <c r="I39" s="143"/>
      <c r="J39" s="143"/>
      <c r="K39" s="143"/>
      <c r="L39" s="143"/>
      <c r="M39" s="143"/>
      <c r="N39" s="143"/>
      <c r="P39" s="143"/>
      <c r="Q39" s="143"/>
    </row>
    <row r="40" spans="5:17">
      <c r="E40" s="103" t="s">
        <v>1512</v>
      </c>
      <c r="F40" s="129" t="s">
        <v>1513</v>
      </c>
      <c r="G40" s="139" t="str">
        <f>"副武器，每"&amp;H40/1000&amp;"秒在脚下安放一个爆破蘑菇，敌人碰到蘑菇时爆炸，造成范围伤害。"</f>
        <v>副武器，每10秒在脚下安放一个爆破蘑菇，敌人碰到蘑菇时爆炸，造成范围伤害。</v>
      </c>
      <c r="H40" s="140">
        <v>10000</v>
      </c>
      <c r="I40" s="140">
        <f>ROUND(P40*H40/1000*0.3,0)</f>
        <v>435</v>
      </c>
      <c r="J40" s="140">
        <v>3</v>
      </c>
      <c r="K40" s="140">
        <v>1</v>
      </c>
      <c r="L40" s="140">
        <v>2</v>
      </c>
      <c r="M40" s="140">
        <v>0</v>
      </c>
      <c r="N40" s="147">
        <v>3</v>
      </c>
      <c r="P40" s="147">
        <f>防具!AD58</f>
        <v>145</v>
      </c>
      <c r="Q40" s="147"/>
    </row>
    <row r="41" spans="5:17">
      <c r="E41" s="103" t="s">
        <v>1512</v>
      </c>
      <c r="F41" s="129" t="s">
        <v>1513</v>
      </c>
      <c r="G41" s="139" t="str">
        <f t="shared" ref="G41:G44" si="12">"副武器，每"&amp;H41/1000&amp;"秒在脚下安放一个爆破蘑菇，敌人碰到蘑菇时爆炸，造成范围伤害。"</f>
        <v>副武器，每10秒在脚下安放一个爆破蘑菇，敌人碰到蘑菇时爆炸，造成范围伤害。</v>
      </c>
      <c r="H41" s="140">
        <v>10000</v>
      </c>
      <c r="I41" s="140">
        <f t="shared" ref="I41:I44" si="13">ROUND(P41*H41/1000*0.3,0)</f>
        <v>660</v>
      </c>
      <c r="J41" s="140">
        <v>3</v>
      </c>
      <c r="K41" s="140">
        <v>1</v>
      </c>
      <c r="L41" s="140">
        <v>2</v>
      </c>
      <c r="M41" s="140">
        <v>0</v>
      </c>
      <c r="N41" s="147">
        <v>3</v>
      </c>
      <c r="P41" s="147">
        <f>防具!AD59</f>
        <v>220</v>
      </c>
      <c r="Q41" s="147">
        <f>I41-I40</f>
        <v>225</v>
      </c>
    </row>
    <row r="42" spans="5:17">
      <c r="E42" s="103" t="s">
        <v>1512</v>
      </c>
      <c r="F42" s="129" t="s">
        <v>1513</v>
      </c>
      <c r="G42" s="139" t="str">
        <f t="shared" si="12"/>
        <v>副武器，每10秒在脚下安放一个爆破蘑菇，敌人碰到蘑菇时爆炸，造成范围伤害。</v>
      </c>
      <c r="H42" s="140">
        <v>10000</v>
      </c>
      <c r="I42" s="140">
        <f t="shared" si="13"/>
        <v>885</v>
      </c>
      <c r="J42" s="140">
        <v>3</v>
      </c>
      <c r="K42" s="140">
        <v>1</v>
      </c>
      <c r="L42" s="140">
        <v>2</v>
      </c>
      <c r="M42" s="140">
        <v>0</v>
      </c>
      <c r="N42" s="147">
        <v>3</v>
      </c>
      <c r="P42" s="147">
        <f>防具!AD60</f>
        <v>295</v>
      </c>
      <c r="Q42" s="147">
        <f>I42-I41</f>
        <v>225</v>
      </c>
    </row>
    <row r="43" spans="5:17">
      <c r="E43" s="103" t="s">
        <v>1512</v>
      </c>
      <c r="F43" s="129" t="s">
        <v>1513</v>
      </c>
      <c r="G43" s="139" t="str">
        <f t="shared" si="12"/>
        <v>副武器，每10秒在脚下安放一个爆破蘑菇，敌人碰到蘑菇时爆炸，造成范围伤害。</v>
      </c>
      <c r="H43" s="140">
        <v>10000</v>
      </c>
      <c r="I43" s="140">
        <f t="shared" si="13"/>
        <v>1110</v>
      </c>
      <c r="J43" s="140">
        <v>3</v>
      </c>
      <c r="K43" s="140">
        <v>1</v>
      </c>
      <c r="L43" s="140">
        <v>2</v>
      </c>
      <c r="M43" s="140">
        <v>0</v>
      </c>
      <c r="N43" s="147">
        <v>3</v>
      </c>
      <c r="P43" s="147">
        <f>防具!AD61</f>
        <v>370</v>
      </c>
      <c r="Q43" s="147">
        <f>I43-I42</f>
        <v>225</v>
      </c>
    </row>
    <row r="44" spans="5:17">
      <c r="E44" s="103" t="s">
        <v>1512</v>
      </c>
      <c r="F44" s="129" t="s">
        <v>1513</v>
      </c>
      <c r="G44" s="139" t="str">
        <f t="shared" si="12"/>
        <v>副武器，每10秒在脚下安放一个爆破蘑菇，敌人碰到蘑菇时爆炸，造成范围伤害。</v>
      </c>
      <c r="H44" s="140">
        <v>10000</v>
      </c>
      <c r="I44" s="140">
        <f t="shared" si="13"/>
        <v>1335</v>
      </c>
      <c r="J44" s="140">
        <v>3</v>
      </c>
      <c r="K44" s="140">
        <v>1</v>
      </c>
      <c r="L44" s="140">
        <v>2</v>
      </c>
      <c r="M44" s="140">
        <v>0</v>
      </c>
      <c r="N44" s="147">
        <v>3</v>
      </c>
      <c r="P44" s="147">
        <f>防具!AD62</f>
        <v>445</v>
      </c>
      <c r="Q44" s="147">
        <f>I44-I43</f>
        <v>225</v>
      </c>
    </row>
    <row r="45" spans="8:17">
      <c r="H45" s="143"/>
      <c r="I45" s="142"/>
      <c r="J45" s="143"/>
      <c r="K45" s="143"/>
      <c r="L45" s="143"/>
      <c r="M45" s="143"/>
      <c r="N45" s="143"/>
      <c r="P45" s="143"/>
      <c r="Q45" s="143"/>
    </row>
    <row r="46" spans="5:17">
      <c r="E46" s="103" t="s">
        <v>1514</v>
      </c>
      <c r="F46" s="129" t="s">
        <v>1515</v>
      </c>
      <c r="G46" s="139" t="str">
        <f>"副武器，每"&amp;H46/1000&amp;"秒放置一个吸引敌人的目标，5秒后对周围的敌人造成伤害。"</f>
        <v>副武器，每15秒放置一个吸引敌人的目标，5秒后对周围的敌人造成伤害。</v>
      </c>
      <c r="H46" s="140">
        <v>15000</v>
      </c>
      <c r="I46" s="140">
        <f>ROUND(P46*H46/1000*0.3,0)</f>
        <v>653</v>
      </c>
      <c r="J46" s="140">
        <v>3</v>
      </c>
      <c r="K46" s="140">
        <v>2</v>
      </c>
      <c r="L46" s="140">
        <v>2</v>
      </c>
      <c r="M46" s="140">
        <v>0</v>
      </c>
      <c r="N46" s="147">
        <v>5</v>
      </c>
      <c r="P46" s="147">
        <f>防具!AD64</f>
        <v>145</v>
      </c>
      <c r="Q46" s="147"/>
    </row>
    <row r="47" spans="5:17">
      <c r="E47" s="103" t="s">
        <v>1514</v>
      </c>
      <c r="F47" s="129" t="s">
        <v>1515</v>
      </c>
      <c r="G47" s="139" t="str">
        <f t="shared" ref="G47:G50" si="14">"副武器，每"&amp;H47/1000&amp;"秒放置一个吸引敌人的目标，5秒后对周围的敌人造成伤害。"</f>
        <v>副武器，每15秒放置一个吸引敌人的目标，5秒后对周围的敌人造成伤害。</v>
      </c>
      <c r="H47" s="140">
        <v>15000</v>
      </c>
      <c r="I47" s="140">
        <f t="shared" ref="I47:I50" si="15">ROUND(P47*H47/1000*0.3,0)</f>
        <v>990</v>
      </c>
      <c r="J47" s="140">
        <v>3</v>
      </c>
      <c r="K47" s="140">
        <v>2</v>
      </c>
      <c r="L47" s="140">
        <v>2</v>
      </c>
      <c r="M47" s="140">
        <v>0</v>
      </c>
      <c r="N47" s="147">
        <v>5</v>
      </c>
      <c r="P47" s="147">
        <f>防具!AD65</f>
        <v>220</v>
      </c>
      <c r="Q47" s="147">
        <f>I47-I46</f>
        <v>337</v>
      </c>
    </row>
    <row r="48" spans="5:17">
      <c r="E48" s="103" t="s">
        <v>1514</v>
      </c>
      <c r="F48" s="129" t="s">
        <v>1515</v>
      </c>
      <c r="G48" s="139" t="str">
        <f t="shared" si="14"/>
        <v>副武器，每15秒放置一个吸引敌人的目标，5秒后对周围的敌人造成伤害。</v>
      </c>
      <c r="H48" s="140">
        <v>15000</v>
      </c>
      <c r="I48" s="140">
        <f t="shared" si="15"/>
        <v>1328</v>
      </c>
      <c r="J48" s="140">
        <v>3</v>
      </c>
      <c r="K48" s="140">
        <v>2</v>
      </c>
      <c r="L48" s="140">
        <v>2</v>
      </c>
      <c r="M48" s="140">
        <v>0</v>
      </c>
      <c r="N48" s="147">
        <v>5</v>
      </c>
      <c r="P48" s="147">
        <f>防具!AD66</f>
        <v>295</v>
      </c>
      <c r="Q48" s="147">
        <f>I48-I47</f>
        <v>338</v>
      </c>
    </row>
    <row r="49" spans="5:17">
      <c r="E49" s="103" t="s">
        <v>1514</v>
      </c>
      <c r="F49" s="129" t="s">
        <v>1515</v>
      </c>
      <c r="G49" s="139" t="str">
        <f t="shared" si="14"/>
        <v>副武器，每15秒放置一个吸引敌人的目标，5秒后对周围的敌人造成伤害。</v>
      </c>
      <c r="H49" s="140">
        <v>15000</v>
      </c>
      <c r="I49" s="140">
        <f t="shared" si="15"/>
        <v>1665</v>
      </c>
      <c r="J49" s="140">
        <v>3</v>
      </c>
      <c r="K49" s="140">
        <v>2</v>
      </c>
      <c r="L49" s="140">
        <v>2</v>
      </c>
      <c r="M49" s="140">
        <v>0</v>
      </c>
      <c r="N49" s="147">
        <v>5</v>
      </c>
      <c r="P49" s="147">
        <f>防具!AD67</f>
        <v>370</v>
      </c>
      <c r="Q49" s="147">
        <f>I49-I48</f>
        <v>337</v>
      </c>
    </row>
    <row r="50" spans="5:17">
      <c r="E50" s="103" t="s">
        <v>1514</v>
      </c>
      <c r="F50" s="129" t="s">
        <v>1515</v>
      </c>
      <c r="G50" s="139" t="str">
        <f t="shared" si="14"/>
        <v>副武器，每15秒放置一个吸引敌人的目标，5秒后对周围的敌人造成伤害。</v>
      </c>
      <c r="H50" s="140">
        <v>15000</v>
      </c>
      <c r="I50" s="140">
        <f t="shared" si="15"/>
        <v>2003</v>
      </c>
      <c r="J50" s="140">
        <v>3</v>
      </c>
      <c r="K50" s="140">
        <v>2</v>
      </c>
      <c r="L50" s="140">
        <v>2</v>
      </c>
      <c r="M50" s="140">
        <v>0</v>
      </c>
      <c r="N50" s="147">
        <v>5</v>
      </c>
      <c r="P50" s="147">
        <f>防具!AD68</f>
        <v>445</v>
      </c>
      <c r="Q50" s="147">
        <f>I50-I49</f>
        <v>338</v>
      </c>
    </row>
  </sheetData>
  <conditionalFormatting sqref="H4:H50">
    <cfRule type="dataBar" priority="16">
      <dataBar>
        <cfvo type="min"/>
        <cfvo type="max"/>
        <color rgb="FFFFB628"/>
      </dataBar>
      <extLst>
        <ext xmlns:x14="http://schemas.microsoft.com/office/spreadsheetml/2009/9/main" uri="{B025F937-C7B1-47D3-B67F-A62EFF666E3E}">
          <x14:id>{1d8ce8d3-057b-455e-a719-1ef32ff9a36a}</x14:id>
        </ext>
      </extLst>
    </cfRule>
  </conditionalFormatting>
  <conditionalFormatting sqref="N4:N50">
    <cfRule type="dataBar" priority="1">
      <dataBar>
        <cfvo type="min"/>
        <cfvo type="max"/>
        <color rgb="FF638EC6"/>
      </dataBar>
      <extLst>
        <ext xmlns:x14="http://schemas.microsoft.com/office/spreadsheetml/2009/9/main" uri="{B025F937-C7B1-47D3-B67F-A62EFF666E3E}">
          <x14:id>{c4705b62-dda4-428d-b4cb-eadcd0b3ce0b}</x14:id>
        </ext>
      </extLst>
    </cfRule>
  </conditionalFormatting>
  <pageMargins left="0.7" right="0.7" top="0.75" bottom="0.75" header="0.3" footer="0.3"/>
  <headerFooter/>
  <drawing r:id="rId2"/>
  <legacyDrawing r:id="rId3"/>
  <extLst>
    <ext xmlns:x14="http://schemas.microsoft.com/office/spreadsheetml/2009/9/main" uri="{78C0D931-6437-407d-A8EE-F0AAD7539E65}">
      <x14:conditionalFormattings>
        <x14:conditionalFormatting xmlns:xm="http://schemas.microsoft.com/office/excel/2006/main">
          <x14:cfRule type="dataBar" id="{1d8ce8d3-057b-455e-a719-1ef32ff9a36a}">
            <x14:dataBar minLength="0" maxLength="100" gradient="0">
              <x14:cfvo type="autoMin"/>
              <x14:cfvo type="autoMax"/>
              <x14:negativeFillColor rgb="FFFF0000"/>
              <x14:axisColor rgb="FF000000"/>
            </x14:dataBar>
          </x14:cfRule>
          <xm:sqref>H4:H50</xm:sqref>
        </x14:conditionalFormatting>
        <x14:conditionalFormatting xmlns:xm="http://schemas.microsoft.com/office/excel/2006/main">
          <x14:cfRule type="dataBar" id="{c4705b62-dda4-428d-b4cb-eadcd0b3ce0b}">
            <x14:dataBar minLength="0" maxLength="100" border="1" negativeBarBorderColorSameAsPositive="0">
              <x14:cfvo type="autoMin"/>
              <x14:cfvo type="autoMax"/>
              <x14:borderColor rgb="FF638EC6"/>
              <x14:negativeFillColor rgb="FFFF0000"/>
              <x14:negativeBorderColor rgb="FFFF0000"/>
              <x14:axisColor rgb="FF000000"/>
            </x14:dataBar>
          </x14:cfRule>
          <xm:sqref>N4:N50</xm:sqref>
        </x14:conditionalFormatting>
      </x14:conditionalFormattings>
    </ext>
  </extLs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403"/>
  <sheetViews>
    <sheetView workbookViewId="0">
      <selection activeCell="A1" sqref="A1"/>
    </sheetView>
  </sheetViews>
  <sheetFormatPr defaultColWidth="9" defaultRowHeight="14.25" outlineLevelCol="5"/>
  <cols>
    <col min="1" max="1" width="9" style="13"/>
    <col min="2" max="2" width="14.875" style="13" customWidth="1"/>
    <col min="3" max="5" width="9" style="13"/>
  </cols>
  <sheetData>
    <row r="1" ht="16.5" spans="1:5">
      <c r="A1" s="115" t="s">
        <v>1516</v>
      </c>
      <c r="B1" s="115" t="s">
        <v>1517</v>
      </c>
      <c r="C1" s="115" t="s">
        <v>303</v>
      </c>
      <c r="D1" s="115" t="s">
        <v>59</v>
      </c>
      <c r="E1" s="115" t="s">
        <v>68</v>
      </c>
    </row>
    <row r="2" ht="16.5" spans="1:5">
      <c r="A2" s="130" t="s">
        <v>87</v>
      </c>
      <c r="B2" s="130" t="s">
        <v>87</v>
      </c>
      <c r="C2" s="130" t="s">
        <v>87</v>
      </c>
      <c r="D2" s="130" t="s">
        <v>88</v>
      </c>
      <c r="E2" s="130" t="s">
        <v>88</v>
      </c>
    </row>
    <row r="3" ht="16.5" spans="1:5">
      <c r="A3" s="131" t="s">
        <v>425</v>
      </c>
      <c r="B3" s="131" t="s">
        <v>90</v>
      </c>
      <c r="C3" s="131" t="s">
        <v>318</v>
      </c>
      <c r="D3" s="131" t="s">
        <v>426</v>
      </c>
      <c r="E3" s="131" t="s">
        <v>102</v>
      </c>
    </row>
    <row r="4" ht="16.5" spans="1:6">
      <c r="A4" s="121" t="s">
        <v>1518</v>
      </c>
      <c r="B4" s="121" t="s">
        <v>1503</v>
      </c>
      <c r="C4" s="121" t="s">
        <v>1502</v>
      </c>
      <c r="D4" s="121">
        <v>1</v>
      </c>
      <c r="E4" s="122">
        <f>附属武器!I10</f>
        <v>345</v>
      </c>
      <c r="F4">
        <f>INT((E14-E4)/10)</f>
        <v>22</v>
      </c>
    </row>
    <row r="5" ht="16.5" spans="1:5">
      <c r="A5" s="121" t="s">
        <v>1519</v>
      </c>
      <c r="B5" s="121" t="s">
        <v>1503</v>
      </c>
      <c r="C5" s="121" t="s">
        <v>1502</v>
      </c>
      <c r="D5" s="121">
        <v>1</v>
      </c>
      <c r="E5" s="11">
        <f>E4+F4</f>
        <v>367</v>
      </c>
    </row>
    <row r="6" ht="16.5" spans="1:5">
      <c r="A6" s="121" t="s">
        <v>1520</v>
      </c>
      <c r="B6" s="121" t="s">
        <v>1503</v>
      </c>
      <c r="C6" s="121" t="s">
        <v>1502</v>
      </c>
      <c r="D6" s="121">
        <v>1</v>
      </c>
      <c r="E6" s="11">
        <f>E5+F4</f>
        <v>389</v>
      </c>
    </row>
    <row r="7" ht="16.5" spans="1:5">
      <c r="A7" s="121" t="s">
        <v>1521</v>
      </c>
      <c r="B7" s="121" t="s">
        <v>1503</v>
      </c>
      <c r="C7" s="121" t="s">
        <v>1502</v>
      </c>
      <c r="D7" s="121">
        <v>1</v>
      </c>
      <c r="E7" s="11">
        <f>E6+F4</f>
        <v>411</v>
      </c>
    </row>
    <row r="8" ht="16.5" spans="1:5">
      <c r="A8" s="121" t="s">
        <v>1522</v>
      </c>
      <c r="B8" s="121" t="s">
        <v>1503</v>
      </c>
      <c r="C8" s="121" t="s">
        <v>1502</v>
      </c>
      <c r="D8" s="121">
        <v>1</v>
      </c>
      <c r="E8" s="11">
        <f>E7+F4</f>
        <v>433</v>
      </c>
    </row>
    <row r="9" ht="16.5" spans="1:5">
      <c r="A9" s="121" t="s">
        <v>1523</v>
      </c>
      <c r="B9" s="121" t="s">
        <v>1503</v>
      </c>
      <c r="C9" s="121" t="s">
        <v>1502</v>
      </c>
      <c r="D9" s="121">
        <v>1</v>
      </c>
      <c r="E9" s="11">
        <f>E8+F4</f>
        <v>455</v>
      </c>
    </row>
    <row r="10" ht="16.5" spans="1:5">
      <c r="A10" s="121" t="s">
        <v>1524</v>
      </c>
      <c r="B10" s="121" t="s">
        <v>1503</v>
      </c>
      <c r="C10" s="121" t="s">
        <v>1502</v>
      </c>
      <c r="D10" s="121">
        <v>1</v>
      </c>
      <c r="E10" s="11">
        <f>E9+F4</f>
        <v>477</v>
      </c>
    </row>
    <row r="11" ht="16.5" spans="1:5">
      <c r="A11" s="121" t="s">
        <v>1525</v>
      </c>
      <c r="B11" s="121" t="s">
        <v>1503</v>
      </c>
      <c r="C11" s="121" t="s">
        <v>1502</v>
      </c>
      <c r="D11" s="121">
        <v>1</v>
      </c>
      <c r="E11" s="11">
        <f>E10+F4</f>
        <v>499</v>
      </c>
    </row>
    <row r="12" ht="16.5" spans="1:5">
      <c r="A12" s="121" t="s">
        <v>1526</v>
      </c>
      <c r="B12" s="121" t="s">
        <v>1503</v>
      </c>
      <c r="C12" s="121" t="s">
        <v>1502</v>
      </c>
      <c r="D12" s="121">
        <v>1</v>
      </c>
      <c r="E12" s="11">
        <f>E11+F4</f>
        <v>521</v>
      </c>
    </row>
    <row r="13" ht="16.5" spans="1:5">
      <c r="A13" s="121" t="s">
        <v>1527</v>
      </c>
      <c r="B13" s="121" t="s">
        <v>1503</v>
      </c>
      <c r="C13" s="121" t="s">
        <v>1502</v>
      </c>
      <c r="D13" s="121">
        <v>1</v>
      </c>
      <c r="E13" s="11">
        <f>E12+F4</f>
        <v>543</v>
      </c>
    </row>
    <row r="14" ht="16.5" spans="1:6">
      <c r="A14" s="121" t="s">
        <v>1528</v>
      </c>
      <c r="B14" s="121" t="s">
        <v>1503</v>
      </c>
      <c r="C14" s="121" t="s">
        <v>1502</v>
      </c>
      <c r="D14" s="121">
        <v>2</v>
      </c>
      <c r="E14" s="122">
        <f>附属武器!I11</f>
        <v>570</v>
      </c>
      <c r="F14">
        <f>INT((E24-E14)/10)</f>
        <v>22</v>
      </c>
    </row>
    <row r="15" ht="16.5" spans="1:5">
      <c r="A15" s="121" t="s">
        <v>1529</v>
      </c>
      <c r="B15" s="121" t="s">
        <v>1503</v>
      </c>
      <c r="C15" s="121" t="s">
        <v>1502</v>
      </c>
      <c r="D15" s="121">
        <v>2</v>
      </c>
      <c r="E15" s="11">
        <f>E14+F14</f>
        <v>592</v>
      </c>
    </row>
    <row r="16" ht="16.5" spans="1:5">
      <c r="A16" s="121" t="s">
        <v>1530</v>
      </c>
      <c r="B16" s="121" t="s">
        <v>1503</v>
      </c>
      <c r="C16" s="121" t="s">
        <v>1502</v>
      </c>
      <c r="D16" s="121">
        <v>2</v>
      </c>
      <c r="E16" s="11">
        <f>E15+F14</f>
        <v>614</v>
      </c>
    </row>
    <row r="17" ht="16.5" spans="1:5">
      <c r="A17" s="121" t="s">
        <v>1531</v>
      </c>
      <c r="B17" s="121" t="s">
        <v>1503</v>
      </c>
      <c r="C17" s="121" t="s">
        <v>1502</v>
      </c>
      <c r="D17" s="121">
        <v>2</v>
      </c>
      <c r="E17" s="11">
        <f>E16+F14</f>
        <v>636</v>
      </c>
    </row>
    <row r="18" ht="16.5" spans="1:5">
      <c r="A18" s="121" t="s">
        <v>1532</v>
      </c>
      <c r="B18" s="121" t="s">
        <v>1503</v>
      </c>
      <c r="C18" s="121" t="s">
        <v>1502</v>
      </c>
      <c r="D18" s="121">
        <v>2</v>
      </c>
      <c r="E18" s="11">
        <f>E17+F14</f>
        <v>658</v>
      </c>
    </row>
    <row r="19" ht="16.5" spans="1:5">
      <c r="A19" s="121" t="s">
        <v>1533</v>
      </c>
      <c r="B19" s="121" t="s">
        <v>1503</v>
      </c>
      <c r="C19" s="121" t="s">
        <v>1502</v>
      </c>
      <c r="D19" s="121">
        <v>2</v>
      </c>
      <c r="E19" s="11">
        <f>E18+F14</f>
        <v>680</v>
      </c>
    </row>
    <row r="20" ht="16.5" spans="1:5">
      <c r="A20" s="121" t="s">
        <v>1534</v>
      </c>
      <c r="B20" s="121" t="s">
        <v>1503</v>
      </c>
      <c r="C20" s="121" t="s">
        <v>1502</v>
      </c>
      <c r="D20" s="121">
        <v>2</v>
      </c>
      <c r="E20" s="11">
        <f>E19+F14</f>
        <v>702</v>
      </c>
    </row>
    <row r="21" ht="16.5" spans="1:5">
      <c r="A21" s="121" t="s">
        <v>1535</v>
      </c>
      <c r="B21" s="121" t="s">
        <v>1503</v>
      </c>
      <c r="C21" s="121" t="s">
        <v>1502</v>
      </c>
      <c r="D21" s="121">
        <v>2</v>
      </c>
      <c r="E21" s="11">
        <f>E20+F14</f>
        <v>724</v>
      </c>
    </row>
    <row r="22" ht="16.5" spans="1:5">
      <c r="A22" s="121" t="s">
        <v>1536</v>
      </c>
      <c r="B22" s="121" t="s">
        <v>1503</v>
      </c>
      <c r="C22" s="121" t="s">
        <v>1502</v>
      </c>
      <c r="D22" s="121">
        <v>2</v>
      </c>
      <c r="E22" s="11">
        <f>E21+F14</f>
        <v>746</v>
      </c>
    </row>
    <row r="23" ht="16.5" spans="1:5">
      <c r="A23" s="121" t="s">
        <v>1537</v>
      </c>
      <c r="B23" s="121" t="s">
        <v>1503</v>
      </c>
      <c r="C23" s="121" t="s">
        <v>1502</v>
      </c>
      <c r="D23" s="121">
        <v>2</v>
      </c>
      <c r="E23" s="11">
        <f>E22+F14</f>
        <v>768</v>
      </c>
    </row>
    <row r="24" ht="16.5" spans="1:6">
      <c r="A24" s="121" t="s">
        <v>1538</v>
      </c>
      <c r="B24" s="121" t="s">
        <v>1503</v>
      </c>
      <c r="C24" s="121" t="s">
        <v>1502</v>
      </c>
      <c r="D24" s="121">
        <v>3</v>
      </c>
      <c r="E24" s="122">
        <f>附属武器!I12</f>
        <v>795</v>
      </c>
      <c r="F24">
        <f>INT((E34-E24)/10)</f>
        <v>22</v>
      </c>
    </row>
    <row r="25" ht="16.5" spans="1:5">
      <c r="A25" s="121" t="s">
        <v>1539</v>
      </c>
      <c r="B25" s="121" t="s">
        <v>1503</v>
      </c>
      <c r="C25" s="121" t="s">
        <v>1502</v>
      </c>
      <c r="D25" s="121">
        <v>3</v>
      </c>
      <c r="E25" s="11">
        <f>E24+F24</f>
        <v>817</v>
      </c>
    </row>
    <row r="26" ht="16.5" spans="1:5">
      <c r="A26" s="121" t="s">
        <v>1540</v>
      </c>
      <c r="B26" s="121" t="s">
        <v>1503</v>
      </c>
      <c r="C26" s="121" t="s">
        <v>1502</v>
      </c>
      <c r="D26" s="121">
        <v>3</v>
      </c>
      <c r="E26" s="11">
        <f>E25+F24</f>
        <v>839</v>
      </c>
    </row>
    <row r="27" ht="16.5" spans="1:5">
      <c r="A27" s="121" t="s">
        <v>1541</v>
      </c>
      <c r="B27" s="121" t="s">
        <v>1503</v>
      </c>
      <c r="C27" s="121" t="s">
        <v>1502</v>
      </c>
      <c r="D27" s="121">
        <v>3</v>
      </c>
      <c r="E27" s="11">
        <f>E26+F24</f>
        <v>861</v>
      </c>
    </row>
    <row r="28" ht="16.5" spans="1:5">
      <c r="A28" s="121" t="s">
        <v>1542</v>
      </c>
      <c r="B28" s="121" t="s">
        <v>1503</v>
      </c>
      <c r="C28" s="121" t="s">
        <v>1502</v>
      </c>
      <c r="D28" s="121">
        <v>3</v>
      </c>
      <c r="E28" s="11">
        <f>E27+F24</f>
        <v>883</v>
      </c>
    </row>
    <row r="29" ht="16.5" spans="1:5">
      <c r="A29" s="121" t="s">
        <v>1543</v>
      </c>
      <c r="B29" s="121" t="s">
        <v>1503</v>
      </c>
      <c r="C29" s="121" t="s">
        <v>1502</v>
      </c>
      <c r="D29" s="121">
        <v>3</v>
      </c>
      <c r="E29" s="11">
        <f>E28+F24</f>
        <v>905</v>
      </c>
    </row>
    <row r="30" ht="16.5" spans="1:5">
      <c r="A30" s="121" t="s">
        <v>1544</v>
      </c>
      <c r="B30" s="121" t="s">
        <v>1503</v>
      </c>
      <c r="C30" s="121" t="s">
        <v>1502</v>
      </c>
      <c r="D30" s="121">
        <v>3</v>
      </c>
      <c r="E30" s="11">
        <f>E29+F24</f>
        <v>927</v>
      </c>
    </row>
    <row r="31" ht="16.5" spans="1:5">
      <c r="A31" s="121" t="s">
        <v>1545</v>
      </c>
      <c r="B31" s="121" t="s">
        <v>1503</v>
      </c>
      <c r="C31" s="121" t="s">
        <v>1502</v>
      </c>
      <c r="D31" s="121">
        <v>3</v>
      </c>
      <c r="E31" s="11">
        <f>E30+F24</f>
        <v>949</v>
      </c>
    </row>
    <row r="32" ht="16.5" spans="1:5">
      <c r="A32" s="121" t="s">
        <v>1546</v>
      </c>
      <c r="B32" s="121" t="s">
        <v>1503</v>
      </c>
      <c r="C32" s="121" t="s">
        <v>1502</v>
      </c>
      <c r="D32" s="121">
        <v>3</v>
      </c>
      <c r="E32" s="11">
        <f>E31+F24</f>
        <v>971</v>
      </c>
    </row>
    <row r="33" ht="16.5" spans="1:5">
      <c r="A33" s="121" t="s">
        <v>1547</v>
      </c>
      <c r="B33" s="121" t="s">
        <v>1503</v>
      </c>
      <c r="C33" s="121" t="s">
        <v>1502</v>
      </c>
      <c r="D33" s="121">
        <v>3</v>
      </c>
      <c r="E33" s="11">
        <f>E32+F24</f>
        <v>993</v>
      </c>
    </row>
    <row r="34" ht="16.5" spans="1:6">
      <c r="A34" s="121" t="s">
        <v>1548</v>
      </c>
      <c r="B34" s="121" t="s">
        <v>1503</v>
      </c>
      <c r="C34" s="121" t="s">
        <v>1502</v>
      </c>
      <c r="D34" s="121">
        <v>4</v>
      </c>
      <c r="E34" s="122">
        <f>附属武器!I13</f>
        <v>1020</v>
      </c>
      <c r="F34">
        <f>INT((E44-E34)/10)</f>
        <v>22</v>
      </c>
    </row>
    <row r="35" ht="16.5" spans="1:5">
      <c r="A35" s="121" t="s">
        <v>1549</v>
      </c>
      <c r="B35" s="121" t="s">
        <v>1503</v>
      </c>
      <c r="C35" s="121" t="s">
        <v>1502</v>
      </c>
      <c r="D35" s="121">
        <v>4</v>
      </c>
      <c r="E35" s="11">
        <f>E34+F34</f>
        <v>1042</v>
      </c>
    </row>
    <row r="36" ht="16.5" spans="1:5">
      <c r="A36" s="121" t="s">
        <v>1550</v>
      </c>
      <c r="B36" s="121" t="s">
        <v>1503</v>
      </c>
      <c r="C36" s="121" t="s">
        <v>1502</v>
      </c>
      <c r="D36" s="121">
        <v>4</v>
      </c>
      <c r="E36" s="11">
        <f>E35+F34</f>
        <v>1064</v>
      </c>
    </row>
    <row r="37" ht="16.5" spans="1:5">
      <c r="A37" s="121" t="s">
        <v>1551</v>
      </c>
      <c r="B37" s="121" t="s">
        <v>1503</v>
      </c>
      <c r="C37" s="121" t="s">
        <v>1502</v>
      </c>
      <c r="D37" s="121">
        <v>4</v>
      </c>
      <c r="E37" s="11">
        <f>E36+F34</f>
        <v>1086</v>
      </c>
    </row>
    <row r="38" ht="16.5" spans="1:5">
      <c r="A38" s="121" t="s">
        <v>1552</v>
      </c>
      <c r="B38" s="121" t="s">
        <v>1503</v>
      </c>
      <c r="C38" s="121" t="s">
        <v>1502</v>
      </c>
      <c r="D38" s="121">
        <v>4</v>
      </c>
      <c r="E38" s="11">
        <f>E37+F34</f>
        <v>1108</v>
      </c>
    </row>
    <row r="39" ht="16.5" spans="1:5">
      <c r="A39" s="121" t="s">
        <v>1553</v>
      </c>
      <c r="B39" s="121" t="s">
        <v>1503</v>
      </c>
      <c r="C39" s="121" t="s">
        <v>1502</v>
      </c>
      <c r="D39" s="121">
        <v>4</v>
      </c>
      <c r="E39" s="11">
        <f>E38+F34</f>
        <v>1130</v>
      </c>
    </row>
    <row r="40" ht="16.5" spans="1:5">
      <c r="A40" s="121" t="s">
        <v>1554</v>
      </c>
      <c r="B40" s="121" t="s">
        <v>1503</v>
      </c>
      <c r="C40" s="121" t="s">
        <v>1502</v>
      </c>
      <c r="D40" s="121">
        <v>4</v>
      </c>
      <c r="E40" s="11">
        <f>E39+F34</f>
        <v>1152</v>
      </c>
    </row>
    <row r="41" ht="16.5" spans="1:5">
      <c r="A41" s="121" t="s">
        <v>1555</v>
      </c>
      <c r="B41" s="121" t="s">
        <v>1503</v>
      </c>
      <c r="C41" s="121" t="s">
        <v>1502</v>
      </c>
      <c r="D41" s="121">
        <v>4</v>
      </c>
      <c r="E41" s="11">
        <f>E40+F34</f>
        <v>1174</v>
      </c>
    </row>
    <row r="42" ht="16.5" spans="1:5">
      <c r="A42" s="121" t="s">
        <v>1556</v>
      </c>
      <c r="B42" s="121" t="s">
        <v>1503</v>
      </c>
      <c r="C42" s="121" t="s">
        <v>1502</v>
      </c>
      <c r="D42" s="121">
        <v>4</v>
      </c>
      <c r="E42" s="11">
        <f>E41+F34</f>
        <v>1196</v>
      </c>
    </row>
    <row r="43" ht="16.5" spans="1:5">
      <c r="A43" s="121" t="s">
        <v>1557</v>
      </c>
      <c r="B43" s="121" t="s">
        <v>1503</v>
      </c>
      <c r="C43" s="121" t="s">
        <v>1502</v>
      </c>
      <c r="D43" s="121">
        <v>4</v>
      </c>
      <c r="E43" s="11">
        <f>E42+F34</f>
        <v>1218</v>
      </c>
    </row>
    <row r="44" ht="16.5" spans="1:6">
      <c r="A44" s="121" t="s">
        <v>1558</v>
      </c>
      <c r="B44" s="121" t="s">
        <v>1503</v>
      </c>
      <c r="C44" s="121" t="s">
        <v>1502</v>
      </c>
      <c r="D44" s="121">
        <v>5</v>
      </c>
      <c r="E44" s="122">
        <f>附属武器!I14</f>
        <v>1245</v>
      </c>
      <c r="F44">
        <f>F34</f>
        <v>22</v>
      </c>
    </row>
    <row r="45" ht="16.5" spans="1:5">
      <c r="A45" s="121" t="s">
        <v>1559</v>
      </c>
      <c r="B45" s="121" t="s">
        <v>1503</v>
      </c>
      <c r="C45" s="121" t="s">
        <v>1502</v>
      </c>
      <c r="D45" s="121">
        <v>5</v>
      </c>
      <c r="E45" s="11">
        <f>E44+F44</f>
        <v>1267</v>
      </c>
    </row>
    <row r="46" ht="16.5" spans="1:5">
      <c r="A46" s="121" t="s">
        <v>1560</v>
      </c>
      <c r="B46" s="121" t="s">
        <v>1503</v>
      </c>
      <c r="C46" s="121" t="s">
        <v>1502</v>
      </c>
      <c r="D46" s="121">
        <v>5</v>
      </c>
      <c r="E46" s="11">
        <f>E45+F44</f>
        <v>1289</v>
      </c>
    </row>
    <row r="47" ht="16.5" spans="1:5">
      <c r="A47" s="121" t="s">
        <v>1561</v>
      </c>
      <c r="B47" s="121" t="s">
        <v>1503</v>
      </c>
      <c r="C47" s="121" t="s">
        <v>1502</v>
      </c>
      <c r="D47" s="121">
        <v>5</v>
      </c>
      <c r="E47" s="11">
        <f>E46+F44</f>
        <v>1311</v>
      </c>
    </row>
    <row r="48" ht="16.5" spans="1:5">
      <c r="A48" s="121" t="s">
        <v>1562</v>
      </c>
      <c r="B48" s="121" t="s">
        <v>1503</v>
      </c>
      <c r="C48" s="121" t="s">
        <v>1502</v>
      </c>
      <c r="D48" s="121">
        <v>5</v>
      </c>
      <c r="E48" s="11">
        <f>E47+F44</f>
        <v>1333</v>
      </c>
    </row>
    <row r="49" ht="16.5" spans="1:5">
      <c r="A49" s="121" t="s">
        <v>1563</v>
      </c>
      <c r="B49" s="121" t="s">
        <v>1503</v>
      </c>
      <c r="C49" s="121" t="s">
        <v>1502</v>
      </c>
      <c r="D49" s="121">
        <v>5</v>
      </c>
      <c r="E49" s="11">
        <f>E48+F44</f>
        <v>1355</v>
      </c>
    </row>
    <row r="50" ht="16.5" spans="1:5">
      <c r="A50" s="121" t="s">
        <v>1564</v>
      </c>
      <c r="B50" s="121" t="s">
        <v>1503</v>
      </c>
      <c r="C50" s="121" t="s">
        <v>1502</v>
      </c>
      <c r="D50" s="121">
        <v>5</v>
      </c>
      <c r="E50" s="11">
        <f>E49+F44</f>
        <v>1377</v>
      </c>
    </row>
    <row r="51" ht="16.5" spans="1:5">
      <c r="A51" s="121" t="s">
        <v>1565</v>
      </c>
      <c r="B51" s="121" t="s">
        <v>1503</v>
      </c>
      <c r="C51" s="121" t="s">
        <v>1502</v>
      </c>
      <c r="D51" s="121">
        <v>5</v>
      </c>
      <c r="E51" s="11">
        <f>E50+F44</f>
        <v>1399</v>
      </c>
    </row>
    <row r="52" ht="16.5" spans="1:5">
      <c r="A52" s="121" t="s">
        <v>1566</v>
      </c>
      <c r="B52" s="121" t="s">
        <v>1503</v>
      </c>
      <c r="C52" s="121" t="s">
        <v>1502</v>
      </c>
      <c r="D52" s="121">
        <v>5</v>
      </c>
      <c r="E52" s="11">
        <f>E51+F44</f>
        <v>1421</v>
      </c>
    </row>
    <row r="53" ht="16.5" spans="1:5">
      <c r="A53" s="121" t="s">
        <v>1567</v>
      </c>
      <c r="B53" s="121" t="s">
        <v>1503</v>
      </c>
      <c r="C53" s="121" t="s">
        <v>1502</v>
      </c>
      <c r="D53" s="121">
        <v>5</v>
      </c>
      <c r="E53" s="11">
        <f>E52+F44</f>
        <v>1443</v>
      </c>
    </row>
    <row r="54" ht="16.5" spans="1:6">
      <c r="A54" s="123" t="s">
        <v>1568</v>
      </c>
      <c r="B54" s="123" t="s">
        <v>1505</v>
      </c>
      <c r="C54" s="123" t="s">
        <v>1504</v>
      </c>
      <c r="D54" s="123">
        <v>1</v>
      </c>
      <c r="E54" s="124">
        <f>附属武器!I16</f>
        <v>173</v>
      </c>
      <c r="F54">
        <f>INT((E64-E54)/10)</f>
        <v>11</v>
      </c>
    </row>
    <row r="55" ht="16.5" spans="1:5">
      <c r="A55" s="123" t="s">
        <v>1569</v>
      </c>
      <c r="B55" s="123" t="s">
        <v>1505</v>
      </c>
      <c r="C55" s="123" t="s">
        <v>1504</v>
      </c>
      <c r="D55" s="123">
        <v>1</v>
      </c>
      <c r="E55" s="11">
        <f>E54+F54</f>
        <v>184</v>
      </c>
    </row>
    <row r="56" ht="16.5" spans="1:5">
      <c r="A56" s="123" t="s">
        <v>1570</v>
      </c>
      <c r="B56" s="123" t="s">
        <v>1505</v>
      </c>
      <c r="C56" s="123" t="s">
        <v>1504</v>
      </c>
      <c r="D56" s="123">
        <v>1</v>
      </c>
      <c r="E56" s="11">
        <f>E55+F54</f>
        <v>195</v>
      </c>
    </row>
    <row r="57" ht="16.5" spans="1:5">
      <c r="A57" s="123" t="s">
        <v>1571</v>
      </c>
      <c r="B57" s="123" t="s">
        <v>1505</v>
      </c>
      <c r="C57" s="123" t="s">
        <v>1504</v>
      </c>
      <c r="D57" s="123">
        <v>1</v>
      </c>
      <c r="E57" s="11">
        <f>E56+F54</f>
        <v>206</v>
      </c>
    </row>
    <row r="58" ht="16.5" spans="1:5">
      <c r="A58" s="123" t="s">
        <v>1572</v>
      </c>
      <c r="B58" s="123" t="s">
        <v>1505</v>
      </c>
      <c r="C58" s="123" t="s">
        <v>1504</v>
      </c>
      <c r="D58" s="123">
        <v>1</v>
      </c>
      <c r="E58" s="11">
        <f>E57+F54</f>
        <v>217</v>
      </c>
    </row>
    <row r="59" ht="16.5" spans="1:5">
      <c r="A59" s="123" t="s">
        <v>1573</v>
      </c>
      <c r="B59" s="123" t="s">
        <v>1505</v>
      </c>
      <c r="C59" s="123" t="s">
        <v>1504</v>
      </c>
      <c r="D59" s="123">
        <v>1</v>
      </c>
      <c r="E59" s="11">
        <f>E58+F54</f>
        <v>228</v>
      </c>
    </row>
    <row r="60" ht="16.5" spans="1:5">
      <c r="A60" s="123" t="s">
        <v>1574</v>
      </c>
      <c r="B60" s="123" t="s">
        <v>1505</v>
      </c>
      <c r="C60" s="123" t="s">
        <v>1504</v>
      </c>
      <c r="D60" s="123">
        <v>1</v>
      </c>
      <c r="E60" s="11">
        <f>E59+F54</f>
        <v>239</v>
      </c>
    </row>
    <row r="61" ht="16.5" spans="1:5">
      <c r="A61" s="123" t="s">
        <v>1575</v>
      </c>
      <c r="B61" s="123" t="s">
        <v>1505</v>
      </c>
      <c r="C61" s="123" t="s">
        <v>1504</v>
      </c>
      <c r="D61" s="123">
        <v>1</v>
      </c>
      <c r="E61" s="11">
        <f>E60+F54</f>
        <v>250</v>
      </c>
    </row>
    <row r="62" ht="16.5" spans="1:5">
      <c r="A62" s="123" t="s">
        <v>1576</v>
      </c>
      <c r="B62" s="123" t="s">
        <v>1505</v>
      </c>
      <c r="C62" s="123" t="s">
        <v>1504</v>
      </c>
      <c r="D62" s="123">
        <v>1</v>
      </c>
      <c r="E62" s="11">
        <f>E61+F54</f>
        <v>261</v>
      </c>
    </row>
    <row r="63" ht="16.5" spans="1:5">
      <c r="A63" s="123" t="s">
        <v>1577</v>
      </c>
      <c r="B63" s="123" t="s">
        <v>1505</v>
      </c>
      <c r="C63" s="123" t="s">
        <v>1504</v>
      </c>
      <c r="D63" s="123">
        <v>1</v>
      </c>
      <c r="E63" s="11">
        <f>E62+F54</f>
        <v>272</v>
      </c>
    </row>
    <row r="64" ht="16.5" spans="1:6">
      <c r="A64" s="123" t="s">
        <v>1578</v>
      </c>
      <c r="B64" s="123" t="s">
        <v>1505</v>
      </c>
      <c r="C64" s="123" t="s">
        <v>1504</v>
      </c>
      <c r="D64" s="123">
        <v>2</v>
      </c>
      <c r="E64" s="124">
        <f>附属武器!I17</f>
        <v>285</v>
      </c>
      <c r="F64">
        <f>INT((E74-E64)/10)</f>
        <v>11</v>
      </c>
    </row>
    <row r="65" ht="16.5" spans="1:5">
      <c r="A65" s="123" t="s">
        <v>1579</v>
      </c>
      <c r="B65" s="123" t="s">
        <v>1505</v>
      </c>
      <c r="C65" s="123" t="s">
        <v>1504</v>
      </c>
      <c r="D65" s="123">
        <v>2</v>
      </c>
      <c r="E65" s="11">
        <f>E64+F64</f>
        <v>296</v>
      </c>
    </row>
    <row r="66" ht="16.5" spans="1:5">
      <c r="A66" s="123" t="s">
        <v>1580</v>
      </c>
      <c r="B66" s="123" t="s">
        <v>1505</v>
      </c>
      <c r="C66" s="123" t="s">
        <v>1504</v>
      </c>
      <c r="D66" s="123">
        <v>2</v>
      </c>
      <c r="E66" s="11">
        <f>E65+F64</f>
        <v>307</v>
      </c>
    </row>
    <row r="67" ht="16.5" spans="1:5">
      <c r="A67" s="123" t="s">
        <v>1581</v>
      </c>
      <c r="B67" s="123" t="s">
        <v>1505</v>
      </c>
      <c r="C67" s="123" t="s">
        <v>1504</v>
      </c>
      <c r="D67" s="123">
        <v>2</v>
      </c>
      <c r="E67" s="11">
        <f>E66+F64</f>
        <v>318</v>
      </c>
    </row>
    <row r="68" ht="16.5" spans="1:5">
      <c r="A68" s="123" t="s">
        <v>1582</v>
      </c>
      <c r="B68" s="123" t="s">
        <v>1505</v>
      </c>
      <c r="C68" s="123" t="s">
        <v>1504</v>
      </c>
      <c r="D68" s="123">
        <v>2</v>
      </c>
      <c r="E68" s="11">
        <f>E67+F64</f>
        <v>329</v>
      </c>
    </row>
    <row r="69" ht="16.5" spans="1:5">
      <c r="A69" s="123" t="s">
        <v>1583</v>
      </c>
      <c r="B69" s="123" t="s">
        <v>1505</v>
      </c>
      <c r="C69" s="123" t="s">
        <v>1504</v>
      </c>
      <c r="D69" s="123">
        <v>2</v>
      </c>
      <c r="E69" s="11">
        <f>E68+F64</f>
        <v>340</v>
      </c>
    </row>
    <row r="70" ht="16.5" spans="1:5">
      <c r="A70" s="123" t="s">
        <v>1584</v>
      </c>
      <c r="B70" s="123" t="s">
        <v>1505</v>
      </c>
      <c r="C70" s="123" t="s">
        <v>1504</v>
      </c>
      <c r="D70" s="123">
        <v>2</v>
      </c>
      <c r="E70" s="11">
        <f>E69+F64</f>
        <v>351</v>
      </c>
    </row>
    <row r="71" ht="16.5" spans="1:5">
      <c r="A71" s="123" t="s">
        <v>1585</v>
      </c>
      <c r="B71" s="123" t="s">
        <v>1505</v>
      </c>
      <c r="C71" s="123" t="s">
        <v>1504</v>
      </c>
      <c r="D71" s="123">
        <v>2</v>
      </c>
      <c r="E71" s="11">
        <f>E70+F64</f>
        <v>362</v>
      </c>
    </row>
    <row r="72" ht="16.5" spans="1:5">
      <c r="A72" s="123" t="s">
        <v>1586</v>
      </c>
      <c r="B72" s="123" t="s">
        <v>1505</v>
      </c>
      <c r="C72" s="123" t="s">
        <v>1504</v>
      </c>
      <c r="D72" s="123">
        <v>2</v>
      </c>
      <c r="E72" s="11">
        <f>E71+F64</f>
        <v>373</v>
      </c>
    </row>
    <row r="73" ht="16.5" spans="1:5">
      <c r="A73" s="123" t="s">
        <v>1587</v>
      </c>
      <c r="B73" s="123" t="s">
        <v>1505</v>
      </c>
      <c r="C73" s="123" t="s">
        <v>1504</v>
      </c>
      <c r="D73" s="123">
        <v>2</v>
      </c>
      <c r="E73" s="11">
        <f>E72+F64</f>
        <v>384</v>
      </c>
    </row>
    <row r="74" ht="16.5" spans="1:6">
      <c r="A74" s="123" t="s">
        <v>1588</v>
      </c>
      <c r="B74" s="123" t="s">
        <v>1505</v>
      </c>
      <c r="C74" s="123" t="s">
        <v>1504</v>
      </c>
      <c r="D74" s="123">
        <v>3</v>
      </c>
      <c r="E74" s="124">
        <f>附属武器!I18</f>
        <v>398</v>
      </c>
      <c r="F74">
        <f>INT((E84-E74)/10)</f>
        <v>11</v>
      </c>
    </row>
    <row r="75" ht="16.5" spans="1:5">
      <c r="A75" s="123" t="s">
        <v>1589</v>
      </c>
      <c r="B75" s="123" t="s">
        <v>1505</v>
      </c>
      <c r="C75" s="123" t="s">
        <v>1504</v>
      </c>
      <c r="D75" s="123">
        <v>3</v>
      </c>
      <c r="E75" s="11">
        <f>E74+F74</f>
        <v>409</v>
      </c>
    </row>
    <row r="76" ht="16.5" spans="1:5">
      <c r="A76" s="123" t="s">
        <v>1590</v>
      </c>
      <c r="B76" s="123" t="s">
        <v>1505</v>
      </c>
      <c r="C76" s="123" t="s">
        <v>1504</v>
      </c>
      <c r="D76" s="123">
        <v>3</v>
      </c>
      <c r="E76" s="11">
        <f>E75+F74</f>
        <v>420</v>
      </c>
    </row>
    <row r="77" ht="16.5" spans="1:5">
      <c r="A77" s="123" t="s">
        <v>1591</v>
      </c>
      <c r="B77" s="123" t="s">
        <v>1505</v>
      </c>
      <c r="C77" s="123" t="s">
        <v>1504</v>
      </c>
      <c r="D77" s="123">
        <v>3</v>
      </c>
      <c r="E77" s="11">
        <f>E76+F74</f>
        <v>431</v>
      </c>
    </row>
    <row r="78" ht="16.5" spans="1:5">
      <c r="A78" s="123" t="s">
        <v>1592</v>
      </c>
      <c r="B78" s="123" t="s">
        <v>1505</v>
      </c>
      <c r="C78" s="123" t="s">
        <v>1504</v>
      </c>
      <c r="D78" s="123">
        <v>3</v>
      </c>
      <c r="E78" s="11">
        <f>E77+F74</f>
        <v>442</v>
      </c>
    </row>
    <row r="79" ht="16.5" spans="1:5">
      <c r="A79" s="123" t="s">
        <v>1593</v>
      </c>
      <c r="B79" s="123" t="s">
        <v>1505</v>
      </c>
      <c r="C79" s="123" t="s">
        <v>1504</v>
      </c>
      <c r="D79" s="123">
        <v>3</v>
      </c>
      <c r="E79" s="11">
        <f>E78+F74</f>
        <v>453</v>
      </c>
    </row>
    <row r="80" ht="16.5" spans="1:5">
      <c r="A80" s="123" t="s">
        <v>1594</v>
      </c>
      <c r="B80" s="123" t="s">
        <v>1505</v>
      </c>
      <c r="C80" s="123" t="s">
        <v>1504</v>
      </c>
      <c r="D80" s="123">
        <v>3</v>
      </c>
      <c r="E80" s="11">
        <f>E79+F74</f>
        <v>464</v>
      </c>
    </row>
    <row r="81" ht="16.5" spans="1:5">
      <c r="A81" s="123" t="s">
        <v>1595</v>
      </c>
      <c r="B81" s="123" t="s">
        <v>1505</v>
      </c>
      <c r="C81" s="123" t="s">
        <v>1504</v>
      </c>
      <c r="D81" s="123">
        <v>3</v>
      </c>
      <c r="E81" s="11">
        <f>E80+F74</f>
        <v>475</v>
      </c>
    </row>
    <row r="82" ht="16.5" spans="1:5">
      <c r="A82" s="123" t="s">
        <v>1596</v>
      </c>
      <c r="B82" s="123" t="s">
        <v>1505</v>
      </c>
      <c r="C82" s="123" t="s">
        <v>1504</v>
      </c>
      <c r="D82" s="123">
        <v>3</v>
      </c>
      <c r="E82" s="11">
        <f>E81+F74</f>
        <v>486</v>
      </c>
    </row>
    <row r="83" ht="16.5" spans="1:5">
      <c r="A83" s="123" t="s">
        <v>1597</v>
      </c>
      <c r="B83" s="123" t="s">
        <v>1505</v>
      </c>
      <c r="C83" s="123" t="s">
        <v>1504</v>
      </c>
      <c r="D83" s="123">
        <v>3</v>
      </c>
      <c r="E83" s="11">
        <f>E82+F74</f>
        <v>497</v>
      </c>
    </row>
    <row r="84" ht="16.5" spans="1:6">
      <c r="A84" s="123" t="s">
        <v>1598</v>
      </c>
      <c r="B84" s="123" t="s">
        <v>1505</v>
      </c>
      <c r="C84" s="123" t="s">
        <v>1504</v>
      </c>
      <c r="D84" s="123">
        <v>4</v>
      </c>
      <c r="E84" s="124">
        <f>附属武器!I19</f>
        <v>510</v>
      </c>
      <c r="F84">
        <f>INT((E94-E84)/10)</f>
        <v>11</v>
      </c>
    </row>
    <row r="85" ht="16.5" spans="1:5">
      <c r="A85" s="123" t="s">
        <v>1599</v>
      </c>
      <c r="B85" s="123" t="s">
        <v>1505</v>
      </c>
      <c r="C85" s="123" t="s">
        <v>1504</v>
      </c>
      <c r="D85" s="123">
        <v>4</v>
      </c>
      <c r="E85" s="11">
        <f>E84+F84</f>
        <v>521</v>
      </c>
    </row>
    <row r="86" ht="16.5" spans="1:5">
      <c r="A86" s="123" t="s">
        <v>1600</v>
      </c>
      <c r="B86" s="123" t="s">
        <v>1505</v>
      </c>
      <c r="C86" s="123" t="s">
        <v>1504</v>
      </c>
      <c r="D86" s="123">
        <v>4</v>
      </c>
      <c r="E86" s="11">
        <f>E85+F84</f>
        <v>532</v>
      </c>
    </row>
    <row r="87" ht="16.5" spans="1:5">
      <c r="A87" s="123" t="s">
        <v>1601</v>
      </c>
      <c r="B87" s="123" t="s">
        <v>1505</v>
      </c>
      <c r="C87" s="123" t="s">
        <v>1504</v>
      </c>
      <c r="D87" s="123">
        <v>4</v>
      </c>
      <c r="E87" s="11">
        <f>E86+F84</f>
        <v>543</v>
      </c>
    </row>
    <row r="88" ht="16.5" spans="1:5">
      <c r="A88" s="123" t="s">
        <v>1602</v>
      </c>
      <c r="B88" s="123" t="s">
        <v>1505</v>
      </c>
      <c r="C88" s="123" t="s">
        <v>1504</v>
      </c>
      <c r="D88" s="123">
        <v>4</v>
      </c>
      <c r="E88" s="11">
        <f>E87+F84</f>
        <v>554</v>
      </c>
    </row>
    <row r="89" ht="16.5" spans="1:5">
      <c r="A89" s="123" t="s">
        <v>1603</v>
      </c>
      <c r="B89" s="123" t="s">
        <v>1505</v>
      </c>
      <c r="C89" s="123" t="s">
        <v>1504</v>
      </c>
      <c r="D89" s="123">
        <v>4</v>
      </c>
      <c r="E89" s="11">
        <f>E88+F84</f>
        <v>565</v>
      </c>
    </row>
    <row r="90" ht="16.5" spans="1:5">
      <c r="A90" s="123" t="s">
        <v>1604</v>
      </c>
      <c r="B90" s="123" t="s">
        <v>1505</v>
      </c>
      <c r="C90" s="123" t="s">
        <v>1504</v>
      </c>
      <c r="D90" s="123">
        <v>4</v>
      </c>
      <c r="E90" s="11">
        <f>E89+F84</f>
        <v>576</v>
      </c>
    </row>
    <row r="91" ht="16.5" spans="1:5">
      <c r="A91" s="123" t="s">
        <v>1605</v>
      </c>
      <c r="B91" s="123" t="s">
        <v>1505</v>
      </c>
      <c r="C91" s="123" t="s">
        <v>1504</v>
      </c>
      <c r="D91" s="123">
        <v>4</v>
      </c>
      <c r="E91" s="11">
        <f>E90+F84</f>
        <v>587</v>
      </c>
    </row>
    <row r="92" ht="16.5" spans="1:5">
      <c r="A92" s="123" t="s">
        <v>1606</v>
      </c>
      <c r="B92" s="123" t="s">
        <v>1505</v>
      </c>
      <c r="C92" s="123" t="s">
        <v>1504</v>
      </c>
      <c r="D92" s="123">
        <v>4</v>
      </c>
      <c r="E92" s="11">
        <f>E91+F84</f>
        <v>598</v>
      </c>
    </row>
    <row r="93" ht="16.5" spans="1:5">
      <c r="A93" s="123" t="s">
        <v>1607</v>
      </c>
      <c r="B93" s="123" t="s">
        <v>1505</v>
      </c>
      <c r="C93" s="123" t="s">
        <v>1504</v>
      </c>
      <c r="D93" s="123">
        <v>4</v>
      </c>
      <c r="E93" s="11">
        <f>E92+F84</f>
        <v>609</v>
      </c>
    </row>
    <row r="94" ht="16.5" spans="1:6">
      <c r="A94" s="123" t="s">
        <v>1608</v>
      </c>
      <c r="B94" s="123" t="s">
        <v>1505</v>
      </c>
      <c r="C94" s="123" t="s">
        <v>1504</v>
      </c>
      <c r="D94" s="123">
        <v>5</v>
      </c>
      <c r="E94" s="124">
        <f>附属武器!I20</f>
        <v>623</v>
      </c>
      <c r="F94">
        <f>F84</f>
        <v>11</v>
      </c>
    </row>
    <row r="95" ht="16.5" spans="1:5">
      <c r="A95" s="123" t="s">
        <v>1609</v>
      </c>
      <c r="B95" s="123" t="s">
        <v>1505</v>
      </c>
      <c r="C95" s="123" t="s">
        <v>1504</v>
      </c>
      <c r="D95" s="123">
        <v>5</v>
      </c>
      <c r="E95" s="11">
        <f>E94+F94</f>
        <v>634</v>
      </c>
    </row>
    <row r="96" ht="16.5" spans="1:5">
      <c r="A96" s="123" t="s">
        <v>1610</v>
      </c>
      <c r="B96" s="123" t="s">
        <v>1505</v>
      </c>
      <c r="C96" s="123" t="s">
        <v>1504</v>
      </c>
      <c r="D96" s="123">
        <v>5</v>
      </c>
      <c r="E96" s="11">
        <f>E95+F94</f>
        <v>645</v>
      </c>
    </row>
    <row r="97" ht="16.5" spans="1:5">
      <c r="A97" s="123" t="s">
        <v>1611</v>
      </c>
      <c r="B97" s="123" t="s">
        <v>1505</v>
      </c>
      <c r="C97" s="123" t="s">
        <v>1504</v>
      </c>
      <c r="D97" s="123">
        <v>5</v>
      </c>
      <c r="E97" s="11">
        <f>E96+F94</f>
        <v>656</v>
      </c>
    </row>
    <row r="98" ht="16.5" spans="1:5">
      <c r="A98" s="123" t="s">
        <v>1612</v>
      </c>
      <c r="B98" s="123" t="s">
        <v>1505</v>
      </c>
      <c r="C98" s="123" t="s">
        <v>1504</v>
      </c>
      <c r="D98" s="123">
        <v>5</v>
      </c>
      <c r="E98" s="11">
        <f>E97+F94</f>
        <v>667</v>
      </c>
    </row>
    <row r="99" ht="16.5" spans="1:5">
      <c r="A99" s="123" t="s">
        <v>1613</v>
      </c>
      <c r="B99" s="123" t="s">
        <v>1505</v>
      </c>
      <c r="C99" s="123" t="s">
        <v>1504</v>
      </c>
      <c r="D99" s="123">
        <v>5</v>
      </c>
      <c r="E99" s="11">
        <f>E98+F94</f>
        <v>678</v>
      </c>
    </row>
    <row r="100" ht="16.5" spans="1:5">
      <c r="A100" s="123" t="s">
        <v>1614</v>
      </c>
      <c r="B100" s="123" t="s">
        <v>1505</v>
      </c>
      <c r="C100" s="123" t="s">
        <v>1504</v>
      </c>
      <c r="D100" s="123">
        <v>5</v>
      </c>
      <c r="E100" s="11">
        <f>E99+F94</f>
        <v>689</v>
      </c>
    </row>
    <row r="101" ht="16.5" spans="1:5">
      <c r="A101" s="123" t="s">
        <v>1615</v>
      </c>
      <c r="B101" s="123" t="s">
        <v>1505</v>
      </c>
      <c r="C101" s="123" t="s">
        <v>1504</v>
      </c>
      <c r="D101" s="123">
        <v>5</v>
      </c>
      <c r="E101" s="11">
        <f>E100+F94</f>
        <v>700</v>
      </c>
    </row>
    <row r="102" ht="16.5" spans="1:5">
      <c r="A102" s="123" t="s">
        <v>1616</v>
      </c>
      <c r="B102" s="123" t="s">
        <v>1505</v>
      </c>
      <c r="C102" s="123" t="s">
        <v>1504</v>
      </c>
      <c r="D102" s="123">
        <v>5</v>
      </c>
      <c r="E102" s="11">
        <f>E101+F94</f>
        <v>711</v>
      </c>
    </row>
    <row r="103" ht="16.5" spans="1:5">
      <c r="A103" s="123" t="s">
        <v>1617</v>
      </c>
      <c r="B103" s="123" t="s">
        <v>1505</v>
      </c>
      <c r="C103" s="123" t="s">
        <v>1504</v>
      </c>
      <c r="D103" s="123">
        <v>5</v>
      </c>
      <c r="E103" s="11">
        <f>E102+F94</f>
        <v>722</v>
      </c>
    </row>
    <row r="104" ht="16.5" spans="1:6">
      <c r="A104" s="121" t="s">
        <v>1618</v>
      </c>
      <c r="B104" s="121" t="s">
        <v>1507</v>
      </c>
      <c r="C104" s="121" t="s">
        <v>1506</v>
      </c>
      <c r="D104" s="121">
        <v>1</v>
      </c>
      <c r="E104" s="122">
        <f>附属武器!I22</f>
        <v>345</v>
      </c>
      <c r="F104">
        <f>INT((E114-E104)/10)</f>
        <v>22</v>
      </c>
    </row>
    <row r="105" ht="16.5" spans="1:5">
      <c r="A105" s="121" t="s">
        <v>1619</v>
      </c>
      <c r="B105" s="121" t="s">
        <v>1507</v>
      </c>
      <c r="C105" s="121" t="s">
        <v>1506</v>
      </c>
      <c r="D105" s="121">
        <v>1</v>
      </c>
      <c r="E105" s="11">
        <f>E104+F104</f>
        <v>367</v>
      </c>
    </row>
    <row r="106" ht="16.5" spans="1:5">
      <c r="A106" s="121" t="s">
        <v>1620</v>
      </c>
      <c r="B106" s="121" t="s">
        <v>1507</v>
      </c>
      <c r="C106" s="121" t="s">
        <v>1506</v>
      </c>
      <c r="D106" s="121">
        <v>1</v>
      </c>
      <c r="E106" s="11">
        <f>E105+F104</f>
        <v>389</v>
      </c>
    </row>
    <row r="107" ht="16.5" spans="1:5">
      <c r="A107" s="121" t="s">
        <v>1621</v>
      </c>
      <c r="B107" s="121" t="s">
        <v>1507</v>
      </c>
      <c r="C107" s="121" t="s">
        <v>1506</v>
      </c>
      <c r="D107" s="121">
        <v>1</v>
      </c>
      <c r="E107" s="11">
        <f>E106+F104</f>
        <v>411</v>
      </c>
    </row>
    <row r="108" ht="16.5" spans="1:5">
      <c r="A108" s="121" t="s">
        <v>1622</v>
      </c>
      <c r="B108" s="121" t="s">
        <v>1507</v>
      </c>
      <c r="C108" s="121" t="s">
        <v>1506</v>
      </c>
      <c r="D108" s="121">
        <v>1</v>
      </c>
      <c r="E108" s="11">
        <f>E107+F104</f>
        <v>433</v>
      </c>
    </row>
    <row r="109" ht="16.5" spans="1:5">
      <c r="A109" s="121" t="s">
        <v>1623</v>
      </c>
      <c r="B109" s="121" t="s">
        <v>1507</v>
      </c>
      <c r="C109" s="121" t="s">
        <v>1506</v>
      </c>
      <c r="D109" s="121">
        <v>1</v>
      </c>
      <c r="E109" s="11">
        <f>E108+F104</f>
        <v>455</v>
      </c>
    </row>
    <row r="110" ht="16.5" spans="1:5">
      <c r="A110" s="121" t="s">
        <v>1624</v>
      </c>
      <c r="B110" s="121" t="s">
        <v>1507</v>
      </c>
      <c r="C110" s="121" t="s">
        <v>1506</v>
      </c>
      <c r="D110" s="121">
        <v>1</v>
      </c>
      <c r="E110" s="11">
        <f>E109+F104</f>
        <v>477</v>
      </c>
    </row>
    <row r="111" ht="16.5" spans="1:5">
      <c r="A111" s="121" t="s">
        <v>1625</v>
      </c>
      <c r="B111" s="121" t="s">
        <v>1507</v>
      </c>
      <c r="C111" s="121" t="s">
        <v>1506</v>
      </c>
      <c r="D111" s="121">
        <v>1</v>
      </c>
      <c r="E111" s="11">
        <f>E110+F104</f>
        <v>499</v>
      </c>
    </row>
    <row r="112" ht="16.5" spans="1:5">
      <c r="A112" s="121" t="s">
        <v>1626</v>
      </c>
      <c r="B112" s="121" t="s">
        <v>1507</v>
      </c>
      <c r="C112" s="121" t="s">
        <v>1506</v>
      </c>
      <c r="D112" s="121">
        <v>1</v>
      </c>
      <c r="E112" s="11">
        <f>E111+F104</f>
        <v>521</v>
      </c>
    </row>
    <row r="113" ht="16.5" spans="1:5">
      <c r="A113" s="121" t="s">
        <v>1627</v>
      </c>
      <c r="B113" s="121" t="s">
        <v>1507</v>
      </c>
      <c r="C113" s="121" t="s">
        <v>1506</v>
      </c>
      <c r="D113" s="121">
        <v>1</v>
      </c>
      <c r="E113" s="11">
        <f>E112+F104</f>
        <v>543</v>
      </c>
    </row>
    <row r="114" ht="16.5" spans="1:6">
      <c r="A114" s="121" t="s">
        <v>1628</v>
      </c>
      <c r="B114" s="121" t="s">
        <v>1507</v>
      </c>
      <c r="C114" s="121" t="s">
        <v>1506</v>
      </c>
      <c r="D114" s="121">
        <v>2</v>
      </c>
      <c r="E114" s="122">
        <f>附属武器!I23</f>
        <v>570</v>
      </c>
      <c r="F114">
        <f>INT((E124-E114)/10)</f>
        <v>22</v>
      </c>
    </row>
    <row r="115" ht="16.5" spans="1:5">
      <c r="A115" s="121" t="s">
        <v>1629</v>
      </c>
      <c r="B115" s="121" t="s">
        <v>1507</v>
      </c>
      <c r="C115" s="121" t="s">
        <v>1506</v>
      </c>
      <c r="D115" s="121">
        <v>2</v>
      </c>
      <c r="E115" s="11">
        <f>E114+F114</f>
        <v>592</v>
      </c>
    </row>
    <row r="116" ht="16.5" spans="1:5">
      <c r="A116" s="121" t="s">
        <v>1630</v>
      </c>
      <c r="B116" s="121" t="s">
        <v>1507</v>
      </c>
      <c r="C116" s="121" t="s">
        <v>1506</v>
      </c>
      <c r="D116" s="121">
        <v>2</v>
      </c>
      <c r="E116" s="11">
        <f>E115+F114</f>
        <v>614</v>
      </c>
    </row>
    <row r="117" ht="16.5" spans="1:5">
      <c r="A117" s="121" t="s">
        <v>1631</v>
      </c>
      <c r="B117" s="121" t="s">
        <v>1507</v>
      </c>
      <c r="C117" s="121" t="s">
        <v>1506</v>
      </c>
      <c r="D117" s="121">
        <v>2</v>
      </c>
      <c r="E117" s="11">
        <f>E116+F114</f>
        <v>636</v>
      </c>
    </row>
    <row r="118" ht="16.5" spans="1:5">
      <c r="A118" s="121" t="s">
        <v>1632</v>
      </c>
      <c r="B118" s="121" t="s">
        <v>1507</v>
      </c>
      <c r="C118" s="121" t="s">
        <v>1506</v>
      </c>
      <c r="D118" s="121">
        <v>2</v>
      </c>
      <c r="E118" s="11">
        <f>E117+F114</f>
        <v>658</v>
      </c>
    </row>
    <row r="119" ht="16.5" spans="1:5">
      <c r="A119" s="121" t="s">
        <v>1633</v>
      </c>
      <c r="B119" s="121" t="s">
        <v>1507</v>
      </c>
      <c r="C119" s="121" t="s">
        <v>1506</v>
      </c>
      <c r="D119" s="121">
        <v>2</v>
      </c>
      <c r="E119" s="11">
        <f>E118+F114</f>
        <v>680</v>
      </c>
    </row>
    <row r="120" ht="16.5" spans="1:5">
      <c r="A120" s="121" t="s">
        <v>1634</v>
      </c>
      <c r="B120" s="121" t="s">
        <v>1507</v>
      </c>
      <c r="C120" s="121" t="s">
        <v>1506</v>
      </c>
      <c r="D120" s="121">
        <v>2</v>
      </c>
      <c r="E120" s="11">
        <f>E119+F114</f>
        <v>702</v>
      </c>
    </row>
    <row r="121" ht="16.5" spans="1:5">
      <c r="A121" s="121" t="s">
        <v>1635</v>
      </c>
      <c r="B121" s="121" t="s">
        <v>1507</v>
      </c>
      <c r="C121" s="121" t="s">
        <v>1506</v>
      </c>
      <c r="D121" s="121">
        <v>2</v>
      </c>
      <c r="E121" s="11">
        <f>E120+F114</f>
        <v>724</v>
      </c>
    </row>
    <row r="122" ht="16.5" spans="1:5">
      <c r="A122" s="121" t="s">
        <v>1636</v>
      </c>
      <c r="B122" s="121" t="s">
        <v>1507</v>
      </c>
      <c r="C122" s="121" t="s">
        <v>1506</v>
      </c>
      <c r="D122" s="121">
        <v>2</v>
      </c>
      <c r="E122" s="11">
        <f>E121+F114</f>
        <v>746</v>
      </c>
    </row>
    <row r="123" ht="16.5" spans="1:5">
      <c r="A123" s="121" t="s">
        <v>1637</v>
      </c>
      <c r="B123" s="121" t="s">
        <v>1507</v>
      </c>
      <c r="C123" s="121" t="s">
        <v>1506</v>
      </c>
      <c r="D123" s="121">
        <v>2</v>
      </c>
      <c r="E123" s="11">
        <f>E122+F114</f>
        <v>768</v>
      </c>
    </row>
    <row r="124" ht="16.5" spans="1:6">
      <c r="A124" s="121" t="s">
        <v>1638</v>
      </c>
      <c r="B124" s="121" t="s">
        <v>1507</v>
      </c>
      <c r="C124" s="121" t="s">
        <v>1506</v>
      </c>
      <c r="D124" s="121">
        <v>3</v>
      </c>
      <c r="E124" s="122">
        <f>附属武器!I24</f>
        <v>795</v>
      </c>
      <c r="F124">
        <f>INT((E134-E124)/10)</f>
        <v>22</v>
      </c>
    </row>
    <row r="125" ht="16.5" spans="1:5">
      <c r="A125" s="121" t="s">
        <v>1639</v>
      </c>
      <c r="B125" s="121" t="s">
        <v>1507</v>
      </c>
      <c r="C125" s="121" t="s">
        <v>1506</v>
      </c>
      <c r="D125" s="121">
        <v>3</v>
      </c>
      <c r="E125" s="11">
        <f>E124+F124</f>
        <v>817</v>
      </c>
    </row>
    <row r="126" ht="16.5" spans="1:5">
      <c r="A126" s="121" t="s">
        <v>1640</v>
      </c>
      <c r="B126" s="121" t="s">
        <v>1507</v>
      </c>
      <c r="C126" s="121" t="s">
        <v>1506</v>
      </c>
      <c r="D126" s="121">
        <v>3</v>
      </c>
      <c r="E126" s="11">
        <f>E125+F124</f>
        <v>839</v>
      </c>
    </row>
    <row r="127" ht="16.5" spans="1:5">
      <c r="A127" s="121" t="s">
        <v>1641</v>
      </c>
      <c r="B127" s="121" t="s">
        <v>1507</v>
      </c>
      <c r="C127" s="121" t="s">
        <v>1506</v>
      </c>
      <c r="D127" s="121">
        <v>3</v>
      </c>
      <c r="E127" s="11">
        <f>E126+F124</f>
        <v>861</v>
      </c>
    </row>
    <row r="128" ht="16.5" spans="1:5">
      <c r="A128" s="121" t="s">
        <v>1642</v>
      </c>
      <c r="B128" s="121" t="s">
        <v>1507</v>
      </c>
      <c r="C128" s="121" t="s">
        <v>1506</v>
      </c>
      <c r="D128" s="121">
        <v>3</v>
      </c>
      <c r="E128" s="11">
        <f>E127+F124</f>
        <v>883</v>
      </c>
    </row>
    <row r="129" ht="16.5" spans="1:5">
      <c r="A129" s="121" t="s">
        <v>1643</v>
      </c>
      <c r="B129" s="121" t="s">
        <v>1507</v>
      </c>
      <c r="C129" s="121" t="s">
        <v>1506</v>
      </c>
      <c r="D129" s="121">
        <v>3</v>
      </c>
      <c r="E129" s="11">
        <f>E128+F124</f>
        <v>905</v>
      </c>
    </row>
    <row r="130" ht="16.5" spans="1:5">
      <c r="A130" s="121" t="s">
        <v>1644</v>
      </c>
      <c r="B130" s="121" t="s">
        <v>1507</v>
      </c>
      <c r="C130" s="121" t="s">
        <v>1506</v>
      </c>
      <c r="D130" s="121">
        <v>3</v>
      </c>
      <c r="E130" s="11">
        <f>E129+F124</f>
        <v>927</v>
      </c>
    </row>
    <row r="131" ht="16.5" spans="1:5">
      <c r="A131" s="121" t="s">
        <v>1645</v>
      </c>
      <c r="B131" s="121" t="s">
        <v>1507</v>
      </c>
      <c r="C131" s="121" t="s">
        <v>1506</v>
      </c>
      <c r="D131" s="121">
        <v>3</v>
      </c>
      <c r="E131" s="11">
        <f>E130+F124</f>
        <v>949</v>
      </c>
    </row>
    <row r="132" ht="16.5" spans="1:5">
      <c r="A132" s="121" t="s">
        <v>1646</v>
      </c>
      <c r="B132" s="121" t="s">
        <v>1507</v>
      </c>
      <c r="C132" s="121" t="s">
        <v>1506</v>
      </c>
      <c r="D132" s="121">
        <v>3</v>
      </c>
      <c r="E132" s="11">
        <f>E131+F124</f>
        <v>971</v>
      </c>
    </row>
    <row r="133" ht="16.5" spans="1:5">
      <c r="A133" s="121" t="s">
        <v>1647</v>
      </c>
      <c r="B133" s="121" t="s">
        <v>1507</v>
      </c>
      <c r="C133" s="121" t="s">
        <v>1506</v>
      </c>
      <c r="D133" s="121">
        <v>3</v>
      </c>
      <c r="E133" s="11">
        <f>E132+F124</f>
        <v>993</v>
      </c>
    </row>
    <row r="134" ht="16.5" spans="1:6">
      <c r="A134" s="121" t="s">
        <v>1648</v>
      </c>
      <c r="B134" s="121" t="s">
        <v>1507</v>
      </c>
      <c r="C134" s="121" t="s">
        <v>1506</v>
      </c>
      <c r="D134" s="121">
        <v>4</v>
      </c>
      <c r="E134" s="122">
        <f>附属武器!I25</f>
        <v>1020</v>
      </c>
      <c r="F134">
        <f>INT((E144-E134)/10)</f>
        <v>22</v>
      </c>
    </row>
    <row r="135" ht="16.5" spans="1:5">
      <c r="A135" s="121" t="s">
        <v>1649</v>
      </c>
      <c r="B135" s="121" t="s">
        <v>1507</v>
      </c>
      <c r="C135" s="121" t="s">
        <v>1506</v>
      </c>
      <c r="D135" s="121">
        <v>4</v>
      </c>
      <c r="E135" s="11">
        <f>E134+F134</f>
        <v>1042</v>
      </c>
    </row>
    <row r="136" ht="16.5" spans="1:5">
      <c r="A136" s="121" t="s">
        <v>1650</v>
      </c>
      <c r="B136" s="121" t="s">
        <v>1507</v>
      </c>
      <c r="C136" s="121" t="s">
        <v>1506</v>
      </c>
      <c r="D136" s="121">
        <v>4</v>
      </c>
      <c r="E136" s="11">
        <f>E135+F134</f>
        <v>1064</v>
      </c>
    </row>
    <row r="137" ht="16.5" spans="1:5">
      <c r="A137" s="121" t="s">
        <v>1651</v>
      </c>
      <c r="B137" s="121" t="s">
        <v>1507</v>
      </c>
      <c r="C137" s="121" t="s">
        <v>1506</v>
      </c>
      <c r="D137" s="121">
        <v>4</v>
      </c>
      <c r="E137" s="11">
        <f>E136+F134</f>
        <v>1086</v>
      </c>
    </row>
    <row r="138" ht="16.5" spans="1:5">
      <c r="A138" s="121" t="s">
        <v>1652</v>
      </c>
      <c r="B138" s="121" t="s">
        <v>1507</v>
      </c>
      <c r="C138" s="121" t="s">
        <v>1506</v>
      </c>
      <c r="D138" s="121">
        <v>4</v>
      </c>
      <c r="E138" s="11">
        <f>E137+F134</f>
        <v>1108</v>
      </c>
    </row>
    <row r="139" ht="16.5" spans="1:5">
      <c r="A139" s="121" t="s">
        <v>1653</v>
      </c>
      <c r="B139" s="121" t="s">
        <v>1507</v>
      </c>
      <c r="C139" s="121" t="s">
        <v>1506</v>
      </c>
      <c r="D139" s="121">
        <v>4</v>
      </c>
      <c r="E139" s="11">
        <f>E138+F134</f>
        <v>1130</v>
      </c>
    </row>
    <row r="140" ht="16.5" spans="1:5">
      <c r="A140" s="121" t="s">
        <v>1654</v>
      </c>
      <c r="B140" s="121" t="s">
        <v>1507</v>
      </c>
      <c r="C140" s="121" t="s">
        <v>1506</v>
      </c>
      <c r="D140" s="121">
        <v>4</v>
      </c>
      <c r="E140" s="11">
        <f>E139+F134</f>
        <v>1152</v>
      </c>
    </row>
    <row r="141" ht="16.5" spans="1:5">
      <c r="A141" s="121" t="s">
        <v>1655</v>
      </c>
      <c r="B141" s="121" t="s">
        <v>1507</v>
      </c>
      <c r="C141" s="121" t="s">
        <v>1506</v>
      </c>
      <c r="D141" s="121">
        <v>4</v>
      </c>
      <c r="E141" s="11">
        <f>E140+F134</f>
        <v>1174</v>
      </c>
    </row>
    <row r="142" ht="16.5" spans="1:5">
      <c r="A142" s="121" t="s">
        <v>1656</v>
      </c>
      <c r="B142" s="121" t="s">
        <v>1507</v>
      </c>
      <c r="C142" s="121" t="s">
        <v>1506</v>
      </c>
      <c r="D142" s="121">
        <v>4</v>
      </c>
      <c r="E142" s="11">
        <f>E141+F134</f>
        <v>1196</v>
      </c>
    </row>
    <row r="143" ht="16.5" spans="1:5">
      <c r="A143" s="121" t="s">
        <v>1657</v>
      </c>
      <c r="B143" s="121" t="s">
        <v>1507</v>
      </c>
      <c r="C143" s="121" t="s">
        <v>1506</v>
      </c>
      <c r="D143" s="121">
        <v>4</v>
      </c>
      <c r="E143" s="11">
        <f>E142+F134</f>
        <v>1218</v>
      </c>
    </row>
    <row r="144" ht="16.5" spans="1:6">
      <c r="A144" s="121" t="s">
        <v>1658</v>
      </c>
      <c r="B144" s="121" t="s">
        <v>1507</v>
      </c>
      <c r="C144" s="121" t="s">
        <v>1506</v>
      </c>
      <c r="D144" s="121">
        <v>5</v>
      </c>
      <c r="E144" s="122">
        <f>附属武器!I26</f>
        <v>1245</v>
      </c>
      <c r="F144">
        <f>F134</f>
        <v>22</v>
      </c>
    </row>
    <row r="145" ht="16.5" spans="1:5">
      <c r="A145" s="121" t="s">
        <v>1659</v>
      </c>
      <c r="B145" s="121" t="s">
        <v>1507</v>
      </c>
      <c r="C145" s="121" t="s">
        <v>1506</v>
      </c>
      <c r="D145" s="121">
        <v>5</v>
      </c>
      <c r="E145" s="11">
        <f>E144+F144</f>
        <v>1267</v>
      </c>
    </row>
    <row r="146" ht="16.5" spans="1:5">
      <c r="A146" s="121" t="s">
        <v>1660</v>
      </c>
      <c r="B146" s="121" t="s">
        <v>1507</v>
      </c>
      <c r="C146" s="121" t="s">
        <v>1506</v>
      </c>
      <c r="D146" s="121">
        <v>5</v>
      </c>
      <c r="E146" s="11">
        <f>E145+F144</f>
        <v>1289</v>
      </c>
    </row>
    <row r="147" ht="16.5" spans="1:5">
      <c r="A147" s="121" t="s">
        <v>1661</v>
      </c>
      <c r="B147" s="121" t="s">
        <v>1507</v>
      </c>
      <c r="C147" s="121" t="s">
        <v>1506</v>
      </c>
      <c r="D147" s="121">
        <v>5</v>
      </c>
      <c r="E147" s="11">
        <f>E146+F144</f>
        <v>1311</v>
      </c>
    </row>
    <row r="148" ht="16.5" spans="1:5">
      <c r="A148" s="121" t="s">
        <v>1662</v>
      </c>
      <c r="B148" s="121" t="s">
        <v>1507</v>
      </c>
      <c r="C148" s="121" t="s">
        <v>1506</v>
      </c>
      <c r="D148" s="121">
        <v>5</v>
      </c>
      <c r="E148" s="11">
        <f>E147+F144</f>
        <v>1333</v>
      </c>
    </row>
    <row r="149" ht="16.5" spans="1:5">
      <c r="A149" s="121" t="s">
        <v>1663</v>
      </c>
      <c r="B149" s="121" t="s">
        <v>1507</v>
      </c>
      <c r="C149" s="121" t="s">
        <v>1506</v>
      </c>
      <c r="D149" s="121">
        <v>5</v>
      </c>
      <c r="E149" s="11">
        <f>E148+F144</f>
        <v>1355</v>
      </c>
    </row>
    <row r="150" ht="16.5" spans="1:5">
      <c r="A150" s="121" t="s">
        <v>1664</v>
      </c>
      <c r="B150" s="121" t="s">
        <v>1507</v>
      </c>
      <c r="C150" s="121" t="s">
        <v>1506</v>
      </c>
      <c r="D150" s="121">
        <v>5</v>
      </c>
      <c r="E150" s="11">
        <f>E149+F144</f>
        <v>1377</v>
      </c>
    </row>
    <row r="151" ht="16.5" spans="1:5">
      <c r="A151" s="121" t="s">
        <v>1665</v>
      </c>
      <c r="B151" s="121" t="s">
        <v>1507</v>
      </c>
      <c r="C151" s="121" t="s">
        <v>1506</v>
      </c>
      <c r="D151" s="121">
        <v>5</v>
      </c>
      <c r="E151" s="11">
        <f>E150+F144</f>
        <v>1399</v>
      </c>
    </row>
    <row r="152" ht="16.5" spans="1:5">
      <c r="A152" s="121" t="s">
        <v>1666</v>
      </c>
      <c r="B152" s="121" t="s">
        <v>1507</v>
      </c>
      <c r="C152" s="121" t="s">
        <v>1506</v>
      </c>
      <c r="D152" s="121">
        <v>5</v>
      </c>
      <c r="E152" s="11">
        <f>E151+F144</f>
        <v>1421</v>
      </c>
    </row>
    <row r="153" ht="16.5" spans="1:5">
      <c r="A153" s="121" t="s">
        <v>1667</v>
      </c>
      <c r="B153" s="121" t="s">
        <v>1507</v>
      </c>
      <c r="C153" s="121" t="s">
        <v>1506</v>
      </c>
      <c r="D153" s="121">
        <v>5</v>
      </c>
      <c r="E153" s="11">
        <f>E152+F144</f>
        <v>1443</v>
      </c>
    </row>
    <row r="154" ht="16.5" spans="1:6">
      <c r="A154" s="123" t="s">
        <v>1668</v>
      </c>
      <c r="B154" s="123" t="s">
        <v>1501</v>
      </c>
      <c r="C154" s="123" t="s">
        <v>1500</v>
      </c>
      <c r="D154" s="123">
        <v>1</v>
      </c>
      <c r="E154" s="124">
        <f>附属武器!I4</f>
        <v>450</v>
      </c>
      <c r="F154">
        <f>INT((E164-E154)/10)</f>
        <v>33</v>
      </c>
    </row>
    <row r="155" ht="16.5" spans="1:5">
      <c r="A155" s="123" t="s">
        <v>1669</v>
      </c>
      <c r="B155" s="123" t="s">
        <v>1501</v>
      </c>
      <c r="C155" s="123" t="s">
        <v>1500</v>
      </c>
      <c r="D155" s="123">
        <v>1</v>
      </c>
      <c r="E155" s="11">
        <f>E154+F154</f>
        <v>483</v>
      </c>
    </row>
    <row r="156" ht="16.5" spans="1:5">
      <c r="A156" s="123" t="s">
        <v>1670</v>
      </c>
      <c r="B156" s="123" t="s">
        <v>1501</v>
      </c>
      <c r="C156" s="123" t="s">
        <v>1500</v>
      </c>
      <c r="D156" s="123">
        <v>1</v>
      </c>
      <c r="E156" s="11">
        <f>E155+F154</f>
        <v>516</v>
      </c>
    </row>
    <row r="157" ht="16.5" spans="1:5">
      <c r="A157" s="123" t="s">
        <v>1671</v>
      </c>
      <c r="B157" s="123" t="s">
        <v>1501</v>
      </c>
      <c r="C157" s="123" t="s">
        <v>1500</v>
      </c>
      <c r="D157" s="123">
        <v>1</v>
      </c>
      <c r="E157" s="11">
        <f>E156+F154</f>
        <v>549</v>
      </c>
    </row>
    <row r="158" ht="16.5" spans="1:5">
      <c r="A158" s="123" t="s">
        <v>1672</v>
      </c>
      <c r="B158" s="123" t="s">
        <v>1501</v>
      </c>
      <c r="C158" s="123" t="s">
        <v>1500</v>
      </c>
      <c r="D158" s="123">
        <v>1</v>
      </c>
      <c r="E158" s="11">
        <f>E157+F154</f>
        <v>582</v>
      </c>
    </row>
    <row r="159" ht="16.5" spans="1:5">
      <c r="A159" s="123" t="s">
        <v>1673</v>
      </c>
      <c r="B159" s="123" t="s">
        <v>1501</v>
      </c>
      <c r="C159" s="123" t="s">
        <v>1500</v>
      </c>
      <c r="D159" s="123">
        <v>1</v>
      </c>
      <c r="E159" s="11">
        <f>E158+F154</f>
        <v>615</v>
      </c>
    </row>
    <row r="160" ht="16.5" spans="1:5">
      <c r="A160" s="123" t="s">
        <v>1674</v>
      </c>
      <c r="B160" s="123" t="s">
        <v>1501</v>
      </c>
      <c r="C160" s="123" t="s">
        <v>1500</v>
      </c>
      <c r="D160" s="123">
        <v>1</v>
      </c>
      <c r="E160" s="11">
        <f>E159+F154</f>
        <v>648</v>
      </c>
    </row>
    <row r="161" ht="16.5" spans="1:5">
      <c r="A161" s="123" t="s">
        <v>1675</v>
      </c>
      <c r="B161" s="123" t="s">
        <v>1501</v>
      </c>
      <c r="C161" s="123" t="s">
        <v>1500</v>
      </c>
      <c r="D161" s="123">
        <v>1</v>
      </c>
      <c r="E161" s="11">
        <f>E160+F154</f>
        <v>681</v>
      </c>
    </row>
    <row r="162" ht="16.5" spans="1:5">
      <c r="A162" s="123" t="s">
        <v>1676</v>
      </c>
      <c r="B162" s="123" t="s">
        <v>1501</v>
      </c>
      <c r="C162" s="123" t="s">
        <v>1500</v>
      </c>
      <c r="D162" s="123">
        <v>1</v>
      </c>
      <c r="E162" s="11">
        <f>E161+F154</f>
        <v>714</v>
      </c>
    </row>
    <row r="163" ht="16.5" spans="1:5">
      <c r="A163" s="123" t="s">
        <v>1677</v>
      </c>
      <c r="B163" s="123" t="s">
        <v>1501</v>
      </c>
      <c r="C163" s="123" t="s">
        <v>1500</v>
      </c>
      <c r="D163" s="123">
        <v>1</v>
      </c>
      <c r="E163" s="11">
        <f>E162+F154</f>
        <v>747</v>
      </c>
    </row>
    <row r="164" ht="16.5" spans="1:6">
      <c r="A164" s="123" t="s">
        <v>1678</v>
      </c>
      <c r="B164" s="123" t="s">
        <v>1501</v>
      </c>
      <c r="C164" s="123" t="s">
        <v>1500</v>
      </c>
      <c r="D164" s="123">
        <v>2</v>
      </c>
      <c r="E164" s="124">
        <f>附属武器!I5</f>
        <v>788</v>
      </c>
      <c r="F164">
        <f>INT((E174-E164)/10)</f>
        <v>33</v>
      </c>
    </row>
    <row r="165" ht="16.5" spans="1:5">
      <c r="A165" s="123" t="s">
        <v>1679</v>
      </c>
      <c r="B165" s="123" t="s">
        <v>1501</v>
      </c>
      <c r="C165" s="123" t="s">
        <v>1500</v>
      </c>
      <c r="D165" s="123">
        <v>2</v>
      </c>
      <c r="E165" s="11">
        <f>E164+F164</f>
        <v>821</v>
      </c>
    </row>
    <row r="166" ht="16.5" spans="1:5">
      <c r="A166" s="123" t="s">
        <v>1680</v>
      </c>
      <c r="B166" s="123" t="s">
        <v>1501</v>
      </c>
      <c r="C166" s="123" t="s">
        <v>1500</v>
      </c>
      <c r="D166" s="123">
        <v>2</v>
      </c>
      <c r="E166" s="11">
        <f>E165+F164</f>
        <v>854</v>
      </c>
    </row>
    <row r="167" ht="16.5" spans="1:5">
      <c r="A167" s="123" t="s">
        <v>1681</v>
      </c>
      <c r="B167" s="123" t="s">
        <v>1501</v>
      </c>
      <c r="C167" s="123" t="s">
        <v>1500</v>
      </c>
      <c r="D167" s="123">
        <v>2</v>
      </c>
      <c r="E167" s="11">
        <f>E166+F164</f>
        <v>887</v>
      </c>
    </row>
    <row r="168" ht="16.5" spans="1:5">
      <c r="A168" s="123" t="s">
        <v>1682</v>
      </c>
      <c r="B168" s="123" t="s">
        <v>1501</v>
      </c>
      <c r="C168" s="123" t="s">
        <v>1500</v>
      </c>
      <c r="D168" s="123">
        <v>2</v>
      </c>
      <c r="E168" s="11">
        <f>E167+F164</f>
        <v>920</v>
      </c>
    </row>
    <row r="169" ht="16.5" spans="1:5">
      <c r="A169" s="123" t="s">
        <v>1683</v>
      </c>
      <c r="B169" s="123" t="s">
        <v>1501</v>
      </c>
      <c r="C169" s="123" t="s">
        <v>1500</v>
      </c>
      <c r="D169" s="123">
        <v>2</v>
      </c>
      <c r="E169" s="11">
        <f>E168+F164</f>
        <v>953</v>
      </c>
    </row>
    <row r="170" ht="16.5" spans="1:5">
      <c r="A170" s="123" t="s">
        <v>1684</v>
      </c>
      <c r="B170" s="123" t="s">
        <v>1501</v>
      </c>
      <c r="C170" s="123" t="s">
        <v>1500</v>
      </c>
      <c r="D170" s="123">
        <v>2</v>
      </c>
      <c r="E170" s="11">
        <f>E169+F164</f>
        <v>986</v>
      </c>
    </row>
    <row r="171" ht="16.5" spans="1:5">
      <c r="A171" s="123" t="s">
        <v>1685</v>
      </c>
      <c r="B171" s="123" t="s">
        <v>1501</v>
      </c>
      <c r="C171" s="123" t="s">
        <v>1500</v>
      </c>
      <c r="D171" s="123">
        <v>2</v>
      </c>
      <c r="E171" s="11">
        <f>E170+F164</f>
        <v>1019</v>
      </c>
    </row>
    <row r="172" ht="16.5" spans="1:5">
      <c r="A172" s="123" t="s">
        <v>1686</v>
      </c>
      <c r="B172" s="123" t="s">
        <v>1501</v>
      </c>
      <c r="C172" s="123" t="s">
        <v>1500</v>
      </c>
      <c r="D172" s="123">
        <v>2</v>
      </c>
      <c r="E172" s="11">
        <f>E171+F164</f>
        <v>1052</v>
      </c>
    </row>
    <row r="173" ht="16.5" spans="1:5">
      <c r="A173" s="123" t="s">
        <v>1687</v>
      </c>
      <c r="B173" s="123" t="s">
        <v>1501</v>
      </c>
      <c r="C173" s="123" t="s">
        <v>1500</v>
      </c>
      <c r="D173" s="123">
        <v>2</v>
      </c>
      <c r="E173" s="11">
        <f>E172+F164</f>
        <v>1085</v>
      </c>
    </row>
    <row r="174" ht="16.5" spans="1:6">
      <c r="A174" s="123" t="s">
        <v>1688</v>
      </c>
      <c r="B174" s="123" t="s">
        <v>1501</v>
      </c>
      <c r="C174" s="123" t="s">
        <v>1500</v>
      </c>
      <c r="D174" s="123">
        <v>3</v>
      </c>
      <c r="E174" s="124">
        <f>附属武器!I6</f>
        <v>1125</v>
      </c>
      <c r="F174">
        <f>INT((E184-E174)/10)</f>
        <v>33</v>
      </c>
    </row>
    <row r="175" ht="16.5" spans="1:5">
      <c r="A175" s="123" t="s">
        <v>1689</v>
      </c>
      <c r="B175" s="123" t="s">
        <v>1501</v>
      </c>
      <c r="C175" s="123" t="s">
        <v>1500</v>
      </c>
      <c r="D175" s="123">
        <v>3</v>
      </c>
      <c r="E175" s="11">
        <f>E174+F174</f>
        <v>1158</v>
      </c>
    </row>
    <row r="176" ht="16.5" spans="1:5">
      <c r="A176" s="123" t="s">
        <v>1690</v>
      </c>
      <c r="B176" s="123" t="s">
        <v>1501</v>
      </c>
      <c r="C176" s="123" t="s">
        <v>1500</v>
      </c>
      <c r="D176" s="123">
        <v>3</v>
      </c>
      <c r="E176" s="11">
        <f>E175+F174</f>
        <v>1191</v>
      </c>
    </row>
    <row r="177" ht="16.5" spans="1:5">
      <c r="A177" s="123" t="s">
        <v>1691</v>
      </c>
      <c r="B177" s="123" t="s">
        <v>1501</v>
      </c>
      <c r="C177" s="123" t="s">
        <v>1500</v>
      </c>
      <c r="D177" s="123">
        <v>3</v>
      </c>
      <c r="E177" s="11">
        <f>E176+F174</f>
        <v>1224</v>
      </c>
    </row>
    <row r="178" ht="16.5" spans="1:5">
      <c r="A178" s="123" t="s">
        <v>1692</v>
      </c>
      <c r="B178" s="123" t="s">
        <v>1501</v>
      </c>
      <c r="C178" s="123" t="s">
        <v>1500</v>
      </c>
      <c r="D178" s="123">
        <v>3</v>
      </c>
      <c r="E178" s="11">
        <f>E177+F174</f>
        <v>1257</v>
      </c>
    </row>
    <row r="179" ht="16.5" spans="1:5">
      <c r="A179" s="123" t="s">
        <v>1693</v>
      </c>
      <c r="B179" s="123" t="s">
        <v>1501</v>
      </c>
      <c r="C179" s="123" t="s">
        <v>1500</v>
      </c>
      <c r="D179" s="123">
        <v>3</v>
      </c>
      <c r="E179" s="11">
        <f>E178+F174</f>
        <v>1290</v>
      </c>
    </row>
    <row r="180" ht="16.5" spans="1:5">
      <c r="A180" s="123" t="s">
        <v>1694</v>
      </c>
      <c r="B180" s="123" t="s">
        <v>1501</v>
      </c>
      <c r="C180" s="123" t="s">
        <v>1500</v>
      </c>
      <c r="D180" s="123">
        <v>3</v>
      </c>
      <c r="E180" s="11">
        <f>E179+F174</f>
        <v>1323</v>
      </c>
    </row>
    <row r="181" ht="16.5" spans="1:5">
      <c r="A181" s="123" t="s">
        <v>1695</v>
      </c>
      <c r="B181" s="123" t="s">
        <v>1501</v>
      </c>
      <c r="C181" s="123" t="s">
        <v>1500</v>
      </c>
      <c r="D181" s="123">
        <v>3</v>
      </c>
      <c r="E181" s="11">
        <f>E180+F174</f>
        <v>1356</v>
      </c>
    </row>
    <row r="182" ht="16.5" spans="1:5">
      <c r="A182" s="123" t="s">
        <v>1696</v>
      </c>
      <c r="B182" s="123" t="s">
        <v>1501</v>
      </c>
      <c r="C182" s="123" t="s">
        <v>1500</v>
      </c>
      <c r="D182" s="123">
        <v>3</v>
      </c>
      <c r="E182" s="11">
        <f>E181+F174</f>
        <v>1389</v>
      </c>
    </row>
    <row r="183" ht="16.5" spans="1:5">
      <c r="A183" s="123" t="s">
        <v>1697</v>
      </c>
      <c r="B183" s="123" t="s">
        <v>1501</v>
      </c>
      <c r="C183" s="123" t="s">
        <v>1500</v>
      </c>
      <c r="D183" s="123">
        <v>3</v>
      </c>
      <c r="E183" s="11">
        <f>E182+F174</f>
        <v>1422</v>
      </c>
    </row>
    <row r="184" ht="16.5" spans="1:6">
      <c r="A184" s="123" t="s">
        <v>1698</v>
      </c>
      <c r="B184" s="123" t="s">
        <v>1501</v>
      </c>
      <c r="C184" s="123" t="s">
        <v>1500</v>
      </c>
      <c r="D184" s="123">
        <v>4</v>
      </c>
      <c r="E184" s="124">
        <f>附属武器!I7</f>
        <v>1463</v>
      </c>
      <c r="F184">
        <f>INT((E194-E184)/10)</f>
        <v>33</v>
      </c>
    </row>
    <row r="185" ht="16.5" spans="1:5">
      <c r="A185" s="123" t="s">
        <v>1699</v>
      </c>
      <c r="B185" s="123" t="s">
        <v>1501</v>
      </c>
      <c r="C185" s="123" t="s">
        <v>1500</v>
      </c>
      <c r="D185" s="123">
        <v>4</v>
      </c>
      <c r="E185" s="11">
        <f>E184+F184</f>
        <v>1496</v>
      </c>
    </row>
    <row r="186" ht="16.5" spans="1:5">
      <c r="A186" s="123" t="s">
        <v>1700</v>
      </c>
      <c r="B186" s="123" t="s">
        <v>1501</v>
      </c>
      <c r="C186" s="123" t="s">
        <v>1500</v>
      </c>
      <c r="D186" s="123">
        <v>4</v>
      </c>
      <c r="E186" s="11">
        <f>E185+F184</f>
        <v>1529</v>
      </c>
    </row>
    <row r="187" ht="16.5" spans="1:5">
      <c r="A187" s="123" t="s">
        <v>1701</v>
      </c>
      <c r="B187" s="123" t="s">
        <v>1501</v>
      </c>
      <c r="C187" s="123" t="s">
        <v>1500</v>
      </c>
      <c r="D187" s="123">
        <v>4</v>
      </c>
      <c r="E187" s="11">
        <f>E186+F184</f>
        <v>1562</v>
      </c>
    </row>
    <row r="188" ht="16.5" spans="1:5">
      <c r="A188" s="123" t="s">
        <v>1702</v>
      </c>
      <c r="B188" s="123" t="s">
        <v>1501</v>
      </c>
      <c r="C188" s="123" t="s">
        <v>1500</v>
      </c>
      <c r="D188" s="123">
        <v>4</v>
      </c>
      <c r="E188" s="11">
        <f>E187+F184</f>
        <v>1595</v>
      </c>
    </row>
    <row r="189" ht="16.5" spans="1:5">
      <c r="A189" s="123" t="s">
        <v>1703</v>
      </c>
      <c r="B189" s="123" t="s">
        <v>1501</v>
      </c>
      <c r="C189" s="123" t="s">
        <v>1500</v>
      </c>
      <c r="D189" s="123">
        <v>4</v>
      </c>
      <c r="E189" s="11">
        <f>E188+F184</f>
        <v>1628</v>
      </c>
    </row>
    <row r="190" ht="16.5" spans="1:5">
      <c r="A190" s="123" t="s">
        <v>1704</v>
      </c>
      <c r="B190" s="123" t="s">
        <v>1501</v>
      </c>
      <c r="C190" s="123" t="s">
        <v>1500</v>
      </c>
      <c r="D190" s="123">
        <v>4</v>
      </c>
      <c r="E190" s="11">
        <f>E189+F184</f>
        <v>1661</v>
      </c>
    </row>
    <row r="191" ht="16.5" spans="1:5">
      <c r="A191" s="123" t="s">
        <v>1705</v>
      </c>
      <c r="B191" s="123" t="s">
        <v>1501</v>
      </c>
      <c r="C191" s="123" t="s">
        <v>1500</v>
      </c>
      <c r="D191" s="123">
        <v>4</v>
      </c>
      <c r="E191" s="11">
        <f>E190+F184</f>
        <v>1694</v>
      </c>
    </row>
    <row r="192" ht="16.5" spans="1:5">
      <c r="A192" s="123" t="s">
        <v>1706</v>
      </c>
      <c r="B192" s="123" t="s">
        <v>1501</v>
      </c>
      <c r="C192" s="123" t="s">
        <v>1500</v>
      </c>
      <c r="D192" s="123">
        <v>4</v>
      </c>
      <c r="E192" s="11">
        <f>E191+F184</f>
        <v>1727</v>
      </c>
    </row>
    <row r="193" ht="16.5" spans="1:5">
      <c r="A193" s="123" t="s">
        <v>1707</v>
      </c>
      <c r="B193" s="123" t="s">
        <v>1501</v>
      </c>
      <c r="C193" s="123" t="s">
        <v>1500</v>
      </c>
      <c r="D193" s="123">
        <v>4</v>
      </c>
      <c r="E193" s="11">
        <f>E192+F184</f>
        <v>1760</v>
      </c>
    </row>
    <row r="194" ht="16.5" spans="1:6">
      <c r="A194" s="123" t="s">
        <v>1708</v>
      </c>
      <c r="B194" s="123" t="s">
        <v>1501</v>
      </c>
      <c r="C194" s="123" t="s">
        <v>1500</v>
      </c>
      <c r="D194" s="123">
        <v>5</v>
      </c>
      <c r="E194" s="124">
        <f>附属武器!I8</f>
        <v>1800</v>
      </c>
      <c r="F194">
        <f>F184</f>
        <v>33</v>
      </c>
    </row>
    <row r="195" ht="16.5" spans="1:5">
      <c r="A195" s="123" t="s">
        <v>1709</v>
      </c>
      <c r="B195" s="123" t="s">
        <v>1501</v>
      </c>
      <c r="C195" s="123" t="s">
        <v>1500</v>
      </c>
      <c r="D195" s="123">
        <v>5</v>
      </c>
      <c r="E195" s="11">
        <f>E194+F194</f>
        <v>1833</v>
      </c>
    </row>
    <row r="196" ht="16.5" spans="1:5">
      <c r="A196" s="123" t="s">
        <v>1710</v>
      </c>
      <c r="B196" s="123" t="s">
        <v>1501</v>
      </c>
      <c r="C196" s="123" t="s">
        <v>1500</v>
      </c>
      <c r="D196" s="123">
        <v>5</v>
      </c>
      <c r="E196" s="11">
        <f>E195+F194</f>
        <v>1866</v>
      </c>
    </row>
    <row r="197" ht="16.5" spans="1:5">
      <c r="A197" s="123" t="s">
        <v>1711</v>
      </c>
      <c r="B197" s="123" t="s">
        <v>1501</v>
      </c>
      <c r="C197" s="123" t="s">
        <v>1500</v>
      </c>
      <c r="D197" s="123">
        <v>5</v>
      </c>
      <c r="E197" s="11">
        <f>E196+F194</f>
        <v>1899</v>
      </c>
    </row>
    <row r="198" ht="16.5" spans="1:5">
      <c r="A198" s="123" t="s">
        <v>1712</v>
      </c>
      <c r="B198" s="123" t="s">
        <v>1501</v>
      </c>
      <c r="C198" s="123" t="s">
        <v>1500</v>
      </c>
      <c r="D198" s="123">
        <v>5</v>
      </c>
      <c r="E198" s="11">
        <f>E197+F194</f>
        <v>1932</v>
      </c>
    </row>
    <row r="199" ht="16.5" spans="1:5">
      <c r="A199" s="123" t="s">
        <v>1713</v>
      </c>
      <c r="B199" s="123" t="s">
        <v>1501</v>
      </c>
      <c r="C199" s="123" t="s">
        <v>1500</v>
      </c>
      <c r="D199" s="123">
        <v>5</v>
      </c>
      <c r="E199" s="11">
        <f>E198+F194</f>
        <v>1965</v>
      </c>
    </row>
    <row r="200" ht="16.5" spans="1:5">
      <c r="A200" s="123" t="s">
        <v>1714</v>
      </c>
      <c r="B200" s="123" t="s">
        <v>1501</v>
      </c>
      <c r="C200" s="123" t="s">
        <v>1500</v>
      </c>
      <c r="D200" s="123">
        <v>5</v>
      </c>
      <c r="E200" s="11">
        <f>E199+F194</f>
        <v>1998</v>
      </c>
    </row>
    <row r="201" ht="16.5" spans="1:5">
      <c r="A201" s="123" t="s">
        <v>1715</v>
      </c>
      <c r="B201" s="123" t="s">
        <v>1501</v>
      </c>
      <c r="C201" s="123" t="s">
        <v>1500</v>
      </c>
      <c r="D201" s="123">
        <v>5</v>
      </c>
      <c r="E201" s="11">
        <f>E200+F194</f>
        <v>2031</v>
      </c>
    </row>
    <row r="202" ht="16.5" spans="1:5">
      <c r="A202" s="123" t="s">
        <v>1716</v>
      </c>
      <c r="B202" s="123" t="s">
        <v>1501</v>
      </c>
      <c r="C202" s="123" t="s">
        <v>1500</v>
      </c>
      <c r="D202" s="123">
        <v>5</v>
      </c>
      <c r="E202" s="11">
        <f>E201+F194</f>
        <v>2064</v>
      </c>
    </row>
    <row r="203" ht="16.5" spans="1:5">
      <c r="A203" s="123" t="s">
        <v>1717</v>
      </c>
      <c r="B203" s="123" t="s">
        <v>1501</v>
      </c>
      <c r="C203" s="123" t="s">
        <v>1500</v>
      </c>
      <c r="D203" s="123">
        <v>5</v>
      </c>
      <c r="E203" s="11">
        <f>E202+F194</f>
        <v>2097</v>
      </c>
    </row>
    <row r="204" ht="16.5" spans="1:6">
      <c r="A204" s="121" t="s">
        <v>1718</v>
      </c>
      <c r="B204" s="121" t="s">
        <v>1509</v>
      </c>
      <c r="C204" s="121" t="s">
        <v>1508</v>
      </c>
      <c r="D204" s="121">
        <v>1</v>
      </c>
      <c r="E204" s="122">
        <f>附属武器!I28</f>
        <v>585</v>
      </c>
      <c r="F204">
        <f>INT((E214-E204)/10)</f>
        <v>33</v>
      </c>
    </row>
    <row r="205" ht="16.5" spans="1:5">
      <c r="A205" s="121" t="s">
        <v>1719</v>
      </c>
      <c r="B205" s="121" t="s">
        <v>1509</v>
      </c>
      <c r="C205" s="121" t="s">
        <v>1508</v>
      </c>
      <c r="D205" s="121">
        <v>1</v>
      </c>
      <c r="E205" s="11">
        <f>E204+F204</f>
        <v>618</v>
      </c>
    </row>
    <row r="206" ht="16.5" spans="1:5">
      <c r="A206" s="121" t="s">
        <v>1720</v>
      </c>
      <c r="B206" s="121" t="s">
        <v>1509</v>
      </c>
      <c r="C206" s="121" t="s">
        <v>1508</v>
      </c>
      <c r="D206" s="121">
        <v>1</v>
      </c>
      <c r="E206" s="11">
        <f>E205+F204</f>
        <v>651</v>
      </c>
    </row>
    <row r="207" ht="16.5" spans="1:5">
      <c r="A207" s="121" t="s">
        <v>1721</v>
      </c>
      <c r="B207" s="121" t="s">
        <v>1509</v>
      </c>
      <c r="C207" s="121" t="s">
        <v>1508</v>
      </c>
      <c r="D207" s="121">
        <v>1</v>
      </c>
      <c r="E207" s="11">
        <f>E206+F204</f>
        <v>684</v>
      </c>
    </row>
    <row r="208" ht="16.5" spans="1:5">
      <c r="A208" s="121" t="s">
        <v>1722</v>
      </c>
      <c r="B208" s="121" t="s">
        <v>1509</v>
      </c>
      <c r="C208" s="121" t="s">
        <v>1508</v>
      </c>
      <c r="D208" s="121">
        <v>1</v>
      </c>
      <c r="E208" s="11">
        <f>E207+F204</f>
        <v>717</v>
      </c>
    </row>
    <row r="209" ht="16.5" spans="1:5">
      <c r="A209" s="121" t="s">
        <v>1723</v>
      </c>
      <c r="B209" s="121" t="s">
        <v>1509</v>
      </c>
      <c r="C209" s="121" t="s">
        <v>1508</v>
      </c>
      <c r="D209" s="121">
        <v>1</v>
      </c>
      <c r="E209" s="11">
        <f>E208+F204</f>
        <v>750</v>
      </c>
    </row>
    <row r="210" ht="16.5" spans="1:5">
      <c r="A210" s="121" t="s">
        <v>1724</v>
      </c>
      <c r="B210" s="121" t="s">
        <v>1509</v>
      </c>
      <c r="C210" s="121" t="s">
        <v>1508</v>
      </c>
      <c r="D210" s="121">
        <v>1</v>
      </c>
      <c r="E210" s="11">
        <f>E209+F204</f>
        <v>783</v>
      </c>
    </row>
    <row r="211" ht="16.5" spans="1:5">
      <c r="A211" s="121" t="s">
        <v>1725</v>
      </c>
      <c r="B211" s="121" t="s">
        <v>1509</v>
      </c>
      <c r="C211" s="121" t="s">
        <v>1508</v>
      </c>
      <c r="D211" s="121">
        <v>1</v>
      </c>
      <c r="E211" s="11">
        <f>E210+F204</f>
        <v>816</v>
      </c>
    </row>
    <row r="212" ht="16.5" spans="1:5">
      <c r="A212" s="121" t="s">
        <v>1726</v>
      </c>
      <c r="B212" s="121" t="s">
        <v>1509</v>
      </c>
      <c r="C212" s="121" t="s">
        <v>1508</v>
      </c>
      <c r="D212" s="121">
        <v>1</v>
      </c>
      <c r="E212" s="11">
        <f>E211+F204</f>
        <v>849</v>
      </c>
    </row>
    <row r="213" ht="16.5" spans="1:5">
      <c r="A213" s="121" t="s">
        <v>1727</v>
      </c>
      <c r="B213" s="121" t="s">
        <v>1509</v>
      </c>
      <c r="C213" s="121" t="s">
        <v>1508</v>
      </c>
      <c r="D213" s="121">
        <v>1</v>
      </c>
      <c r="E213" s="11">
        <f>E212+F204</f>
        <v>882</v>
      </c>
    </row>
    <row r="214" ht="16.5" spans="1:6">
      <c r="A214" s="121" t="s">
        <v>1728</v>
      </c>
      <c r="B214" s="121" t="s">
        <v>1509</v>
      </c>
      <c r="C214" s="121" t="s">
        <v>1508</v>
      </c>
      <c r="D214" s="121">
        <v>2</v>
      </c>
      <c r="E214" s="122">
        <f>附属武器!I29</f>
        <v>923</v>
      </c>
      <c r="F214">
        <f>INT((E224-E214)/10)</f>
        <v>33</v>
      </c>
    </row>
    <row r="215" ht="16.5" spans="1:5">
      <c r="A215" s="121" t="s">
        <v>1729</v>
      </c>
      <c r="B215" s="121" t="s">
        <v>1509</v>
      </c>
      <c r="C215" s="121" t="s">
        <v>1508</v>
      </c>
      <c r="D215" s="121">
        <v>2</v>
      </c>
      <c r="E215" s="11">
        <f>E214+F214</f>
        <v>956</v>
      </c>
    </row>
    <row r="216" ht="16.5" spans="1:5">
      <c r="A216" s="121" t="s">
        <v>1730</v>
      </c>
      <c r="B216" s="121" t="s">
        <v>1509</v>
      </c>
      <c r="C216" s="121" t="s">
        <v>1508</v>
      </c>
      <c r="D216" s="121">
        <v>2</v>
      </c>
      <c r="E216" s="11">
        <f>E215+F214</f>
        <v>989</v>
      </c>
    </row>
    <row r="217" ht="16.5" spans="1:5">
      <c r="A217" s="121" t="s">
        <v>1731</v>
      </c>
      <c r="B217" s="121" t="s">
        <v>1509</v>
      </c>
      <c r="C217" s="121" t="s">
        <v>1508</v>
      </c>
      <c r="D217" s="121">
        <v>2</v>
      </c>
      <c r="E217" s="11">
        <f>E216+F214</f>
        <v>1022</v>
      </c>
    </row>
    <row r="218" ht="16.5" spans="1:5">
      <c r="A218" s="121" t="s">
        <v>1732</v>
      </c>
      <c r="B218" s="121" t="s">
        <v>1509</v>
      </c>
      <c r="C218" s="121" t="s">
        <v>1508</v>
      </c>
      <c r="D218" s="121">
        <v>2</v>
      </c>
      <c r="E218" s="11">
        <f>E217+F214</f>
        <v>1055</v>
      </c>
    </row>
    <row r="219" ht="16.5" spans="1:5">
      <c r="A219" s="121" t="s">
        <v>1733</v>
      </c>
      <c r="B219" s="121" t="s">
        <v>1509</v>
      </c>
      <c r="C219" s="121" t="s">
        <v>1508</v>
      </c>
      <c r="D219" s="121">
        <v>2</v>
      </c>
      <c r="E219" s="11">
        <f>E218+F214</f>
        <v>1088</v>
      </c>
    </row>
    <row r="220" ht="16.5" spans="1:5">
      <c r="A220" s="121" t="s">
        <v>1734</v>
      </c>
      <c r="B220" s="121" t="s">
        <v>1509</v>
      </c>
      <c r="C220" s="121" t="s">
        <v>1508</v>
      </c>
      <c r="D220" s="121">
        <v>2</v>
      </c>
      <c r="E220" s="11">
        <f>E219+F214</f>
        <v>1121</v>
      </c>
    </row>
    <row r="221" ht="16.5" spans="1:5">
      <c r="A221" s="121" t="s">
        <v>1735</v>
      </c>
      <c r="B221" s="121" t="s">
        <v>1509</v>
      </c>
      <c r="C221" s="121" t="s">
        <v>1508</v>
      </c>
      <c r="D221" s="121">
        <v>2</v>
      </c>
      <c r="E221" s="11">
        <f>E220+F214</f>
        <v>1154</v>
      </c>
    </row>
    <row r="222" ht="16.5" spans="1:5">
      <c r="A222" s="121" t="s">
        <v>1736</v>
      </c>
      <c r="B222" s="121" t="s">
        <v>1509</v>
      </c>
      <c r="C222" s="121" t="s">
        <v>1508</v>
      </c>
      <c r="D222" s="121">
        <v>2</v>
      </c>
      <c r="E222" s="11">
        <f>E221+F214</f>
        <v>1187</v>
      </c>
    </row>
    <row r="223" ht="16.5" spans="1:5">
      <c r="A223" s="121" t="s">
        <v>1737</v>
      </c>
      <c r="B223" s="121" t="s">
        <v>1509</v>
      </c>
      <c r="C223" s="121" t="s">
        <v>1508</v>
      </c>
      <c r="D223" s="121">
        <v>2</v>
      </c>
      <c r="E223" s="11">
        <f>E222+F214</f>
        <v>1220</v>
      </c>
    </row>
    <row r="224" ht="16.5" spans="1:6">
      <c r="A224" s="121" t="s">
        <v>1738</v>
      </c>
      <c r="B224" s="121" t="s">
        <v>1509</v>
      </c>
      <c r="C224" s="121" t="s">
        <v>1508</v>
      </c>
      <c r="D224" s="121">
        <v>3</v>
      </c>
      <c r="E224" s="122">
        <f>附属武器!I30</f>
        <v>1260</v>
      </c>
      <c r="F224">
        <f>INT((E234-E224)/10)</f>
        <v>33</v>
      </c>
    </row>
    <row r="225" ht="16.5" spans="1:5">
      <c r="A225" s="121" t="s">
        <v>1739</v>
      </c>
      <c r="B225" s="121" t="s">
        <v>1509</v>
      </c>
      <c r="C225" s="121" t="s">
        <v>1508</v>
      </c>
      <c r="D225" s="121">
        <v>3</v>
      </c>
      <c r="E225" s="11">
        <f>E224+F224</f>
        <v>1293</v>
      </c>
    </row>
    <row r="226" ht="16.5" spans="1:5">
      <c r="A226" s="121" t="s">
        <v>1740</v>
      </c>
      <c r="B226" s="121" t="s">
        <v>1509</v>
      </c>
      <c r="C226" s="121" t="s">
        <v>1508</v>
      </c>
      <c r="D226" s="121">
        <v>3</v>
      </c>
      <c r="E226" s="11">
        <f>E225+F224</f>
        <v>1326</v>
      </c>
    </row>
    <row r="227" ht="16.5" spans="1:5">
      <c r="A227" s="121" t="s">
        <v>1741</v>
      </c>
      <c r="B227" s="121" t="s">
        <v>1509</v>
      </c>
      <c r="C227" s="121" t="s">
        <v>1508</v>
      </c>
      <c r="D227" s="121">
        <v>3</v>
      </c>
      <c r="E227" s="11">
        <f>E226+F224</f>
        <v>1359</v>
      </c>
    </row>
    <row r="228" ht="16.5" spans="1:5">
      <c r="A228" s="121" t="s">
        <v>1742</v>
      </c>
      <c r="B228" s="121" t="s">
        <v>1509</v>
      </c>
      <c r="C228" s="121" t="s">
        <v>1508</v>
      </c>
      <c r="D228" s="121">
        <v>3</v>
      </c>
      <c r="E228" s="11">
        <f>E227+F224</f>
        <v>1392</v>
      </c>
    </row>
    <row r="229" ht="16.5" spans="1:5">
      <c r="A229" s="121" t="s">
        <v>1743</v>
      </c>
      <c r="B229" s="121" t="s">
        <v>1509</v>
      </c>
      <c r="C229" s="121" t="s">
        <v>1508</v>
      </c>
      <c r="D229" s="121">
        <v>3</v>
      </c>
      <c r="E229" s="11">
        <f>E228+F224</f>
        <v>1425</v>
      </c>
    </row>
    <row r="230" ht="16.5" spans="1:5">
      <c r="A230" s="121" t="s">
        <v>1744</v>
      </c>
      <c r="B230" s="121" t="s">
        <v>1509</v>
      </c>
      <c r="C230" s="121" t="s">
        <v>1508</v>
      </c>
      <c r="D230" s="121">
        <v>3</v>
      </c>
      <c r="E230" s="11">
        <f>E229+F224</f>
        <v>1458</v>
      </c>
    </row>
    <row r="231" ht="16.5" spans="1:5">
      <c r="A231" s="121" t="s">
        <v>1745</v>
      </c>
      <c r="B231" s="121" t="s">
        <v>1509</v>
      </c>
      <c r="C231" s="121" t="s">
        <v>1508</v>
      </c>
      <c r="D231" s="121">
        <v>3</v>
      </c>
      <c r="E231" s="11">
        <f>E230+F224</f>
        <v>1491</v>
      </c>
    </row>
    <row r="232" ht="16.5" spans="1:5">
      <c r="A232" s="121" t="s">
        <v>1746</v>
      </c>
      <c r="B232" s="121" t="s">
        <v>1509</v>
      </c>
      <c r="C232" s="121" t="s">
        <v>1508</v>
      </c>
      <c r="D232" s="121">
        <v>3</v>
      </c>
      <c r="E232" s="11">
        <f>E231+F224</f>
        <v>1524</v>
      </c>
    </row>
    <row r="233" ht="16.5" spans="1:5">
      <c r="A233" s="121" t="s">
        <v>1747</v>
      </c>
      <c r="B233" s="121" t="s">
        <v>1509</v>
      </c>
      <c r="C233" s="121" t="s">
        <v>1508</v>
      </c>
      <c r="D233" s="121">
        <v>3</v>
      </c>
      <c r="E233" s="11">
        <f>E232+F224</f>
        <v>1557</v>
      </c>
    </row>
    <row r="234" ht="16.5" spans="1:6">
      <c r="A234" s="121" t="s">
        <v>1748</v>
      </c>
      <c r="B234" s="121" t="s">
        <v>1509</v>
      </c>
      <c r="C234" s="121" t="s">
        <v>1508</v>
      </c>
      <c r="D234" s="121">
        <v>4</v>
      </c>
      <c r="E234" s="122">
        <f>附属武器!I31</f>
        <v>1598</v>
      </c>
      <c r="F234">
        <f>INT((E244-E234)/10)</f>
        <v>33</v>
      </c>
    </row>
    <row r="235" ht="16.5" spans="1:5">
      <c r="A235" s="121" t="s">
        <v>1749</v>
      </c>
      <c r="B235" s="121" t="s">
        <v>1509</v>
      </c>
      <c r="C235" s="121" t="s">
        <v>1508</v>
      </c>
      <c r="D235" s="121">
        <v>4</v>
      </c>
      <c r="E235" s="11">
        <f>E234+F234</f>
        <v>1631</v>
      </c>
    </row>
    <row r="236" ht="16.5" spans="1:5">
      <c r="A236" s="121" t="s">
        <v>1750</v>
      </c>
      <c r="B236" s="121" t="s">
        <v>1509</v>
      </c>
      <c r="C236" s="121" t="s">
        <v>1508</v>
      </c>
      <c r="D236" s="121">
        <v>4</v>
      </c>
      <c r="E236" s="11">
        <f>E235+F234</f>
        <v>1664</v>
      </c>
    </row>
    <row r="237" ht="16.5" spans="1:5">
      <c r="A237" s="121" t="s">
        <v>1751</v>
      </c>
      <c r="B237" s="121" t="s">
        <v>1509</v>
      </c>
      <c r="C237" s="121" t="s">
        <v>1508</v>
      </c>
      <c r="D237" s="121">
        <v>4</v>
      </c>
      <c r="E237" s="11">
        <f>E236+F234</f>
        <v>1697</v>
      </c>
    </row>
    <row r="238" ht="16.5" spans="1:5">
      <c r="A238" s="121" t="s">
        <v>1752</v>
      </c>
      <c r="B238" s="121" t="s">
        <v>1509</v>
      </c>
      <c r="C238" s="121" t="s">
        <v>1508</v>
      </c>
      <c r="D238" s="121">
        <v>4</v>
      </c>
      <c r="E238" s="11">
        <f>E237+F234</f>
        <v>1730</v>
      </c>
    </row>
    <row r="239" ht="16.5" spans="1:5">
      <c r="A239" s="121" t="s">
        <v>1753</v>
      </c>
      <c r="B239" s="121" t="s">
        <v>1509</v>
      </c>
      <c r="C239" s="121" t="s">
        <v>1508</v>
      </c>
      <c r="D239" s="121">
        <v>4</v>
      </c>
      <c r="E239" s="11">
        <f>E238+F234</f>
        <v>1763</v>
      </c>
    </row>
    <row r="240" ht="16.5" spans="1:5">
      <c r="A240" s="121" t="s">
        <v>1754</v>
      </c>
      <c r="B240" s="121" t="s">
        <v>1509</v>
      </c>
      <c r="C240" s="121" t="s">
        <v>1508</v>
      </c>
      <c r="D240" s="121">
        <v>4</v>
      </c>
      <c r="E240" s="11">
        <f>E239+F234</f>
        <v>1796</v>
      </c>
    </row>
    <row r="241" ht="16.5" spans="1:5">
      <c r="A241" s="121" t="s">
        <v>1755</v>
      </c>
      <c r="B241" s="121" t="s">
        <v>1509</v>
      </c>
      <c r="C241" s="121" t="s">
        <v>1508</v>
      </c>
      <c r="D241" s="121">
        <v>4</v>
      </c>
      <c r="E241" s="11">
        <f>E240+F234</f>
        <v>1829</v>
      </c>
    </row>
    <row r="242" ht="16.5" spans="1:5">
      <c r="A242" s="121" t="s">
        <v>1756</v>
      </c>
      <c r="B242" s="121" t="s">
        <v>1509</v>
      </c>
      <c r="C242" s="121" t="s">
        <v>1508</v>
      </c>
      <c r="D242" s="121">
        <v>4</v>
      </c>
      <c r="E242" s="11">
        <f>E241+F234</f>
        <v>1862</v>
      </c>
    </row>
    <row r="243" ht="16.5" spans="1:5">
      <c r="A243" s="121" t="s">
        <v>1757</v>
      </c>
      <c r="B243" s="121" t="s">
        <v>1509</v>
      </c>
      <c r="C243" s="121" t="s">
        <v>1508</v>
      </c>
      <c r="D243" s="121">
        <v>4</v>
      </c>
      <c r="E243" s="11">
        <f>E242+F234</f>
        <v>1895</v>
      </c>
    </row>
    <row r="244" ht="16.5" spans="1:6">
      <c r="A244" s="121" t="s">
        <v>1758</v>
      </c>
      <c r="B244" s="121" t="s">
        <v>1509</v>
      </c>
      <c r="C244" s="121" t="s">
        <v>1508</v>
      </c>
      <c r="D244" s="121">
        <v>5</v>
      </c>
      <c r="E244" s="122">
        <f>附属武器!I32</f>
        <v>1935</v>
      </c>
      <c r="F244">
        <f>F234</f>
        <v>33</v>
      </c>
    </row>
    <row r="245" ht="16.5" spans="1:5">
      <c r="A245" s="121" t="s">
        <v>1759</v>
      </c>
      <c r="B245" s="121" t="s">
        <v>1509</v>
      </c>
      <c r="C245" s="121" t="s">
        <v>1508</v>
      </c>
      <c r="D245" s="121">
        <v>5</v>
      </c>
      <c r="E245" s="11">
        <f>E244+F244</f>
        <v>1968</v>
      </c>
    </row>
    <row r="246" ht="16.5" spans="1:5">
      <c r="A246" s="121" t="s">
        <v>1760</v>
      </c>
      <c r="B246" s="121" t="s">
        <v>1509</v>
      </c>
      <c r="C246" s="121" t="s">
        <v>1508</v>
      </c>
      <c r="D246" s="121">
        <v>5</v>
      </c>
      <c r="E246" s="11">
        <f>E245+F244</f>
        <v>2001</v>
      </c>
    </row>
    <row r="247" ht="16.5" spans="1:5">
      <c r="A247" s="121" t="s">
        <v>1761</v>
      </c>
      <c r="B247" s="121" t="s">
        <v>1509</v>
      </c>
      <c r="C247" s="121" t="s">
        <v>1508</v>
      </c>
      <c r="D247" s="121">
        <v>5</v>
      </c>
      <c r="E247" s="11">
        <f>E246+F244</f>
        <v>2034</v>
      </c>
    </row>
    <row r="248" ht="16.5" spans="1:5">
      <c r="A248" s="121" t="s">
        <v>1762</v>
      </c>
      <c r="B248" s="121" t="s">
        <v>1509</v>
      </c>
      <c r="C248" s="121" t="s">
        <v>1508</v>
      </c>
      <c r="D248" s="121">
        <v>5</v>
      </c>
      <c r="E248" s="11">
        <f>E247+F244</f>
        <v>2067</v>
      </c>
    </row>
    <row r="249" ht="16.5" spans="1:5">
      <c r="A249" s="121" t="s">
        <v>1763</v>
      </c>
      <c r="B249" s="121" t="s">
        <v>1509</v>
      </c>
      <c r="C249" s="121" t="s">
        <v>1508</v>
      </c>
      <c r="D249" s="121">
        <v>5</v>
      </c>
      <c r="E249" s="11">
        <f>E248+F244</f>
        <v>2100</v>
      </c>
    </row>
    <row r="250" ht="16.5" spans="1:5">
      <c r="A250" s="121" t="s">
        <v>1764</v>
      </c>
      <c r="B250" s="121" t="s">
        <v>1509</v>
      </c>
      <c r="C250" s="121" t="s">
        <v>1508</v>
      </c>
      <c r="D250" s="121">
        <v>5</v>
      </c>
      <c r="E250" s="11">
        <f>E249+F244</f>
        <v>2133</v>
      </c>
    </row>
    <row r="251" ht="16.5" spans="1:5">
      <c r="A251" s="121" t="s">
        <v>1765</v>
      </c>
      <c r="B251" s="121" t="s">
        <v>1509</v>
      </c>
      <c r="C251" s="121" t="s">
        <v>1508</v>
      </c>
      <c r="D251" s="121">
        <v>5</v>
      </c>
      <c r="E251" s="11">
        <f>E250+F244</f>
        <v>2166</v>
      </c>
    </row>
    <row r="252" ht="16.5" spans="1:5">
      <c r="A252" s="121" t="s">
        <v>1766</v>
      </c>
      <c r="B252" s="121" t="s">
        <v>1509</v>
      </c>
      <c r="C252" s="121" t="s">
        <v>1508</v>
      </c>
      <c r="D252" s="121">
        <v>5</v>
      </c>
      <c r="E252" s="11">
        <f>E251+F244</f>
        <v>2199</v>
      </c>
    </row>
    <row r="253" ht="16.5" spans="1:5">
      <c r="A253" s="121" t="s">
        <v>1767</v>
      </c>
      <c r="B253" s="121" t="s">
        <v>1509</v>
      </c>
      <c r="C253" s="121" t="s">
        <v>1508</v>
      </c>
      <c r="D253" s="121">
        <v>5</v>
      </c>
      <c r="E253" s="11">
        <f>E252+F244</f>
        <v>2232</v>
      </c>
    </row>
    <row r="254" ht="16.5" spans="1:6">
      <c r="A254" s="123" t="s">
        <v>1768</v>
      </c>
      <c r="B254" s="123" t="s">
        <v>1511</v>
      </c>
      <c r="C254" s="123" t="s">
        <v>1510</v>
      </c>
      <c r="D254" s="123">
        <v>1</v>
      </c>
      <c r="E254" s="124">
        <f>附属武器!I34</f>
        <v>507</v>
      </c>
      <c r="F254">
        <f>INT((E264-E254)/10)</f>
        <v>29</v>
      </c>
    </row>
    <row r="255" ht="16.5" spans="1:5">
      <c r="A255" s="123" t="s">
        <v>1769</v>
      </c>
      <c r="B255" s="123" t="s">
        <v>1511</v>
      </c>
      <c r="C255" s="123" t="s">
        <v>1510</v>
      </c>
      <c r="D255" s="123">
        <v>1</v>
      </c>
      <c r="E255" s="11">
        <f>E254+F254</f>
        <v>536</v>
      </c>
    </row>
    <row r="256" ht="16.5" spans="1:5">
      <c r="A256" s="123" t="s">
        <v>1770</v>
      </c>
      <c r="B256" s="123" t="s">
        <v>1511</v>
      </c>
      <c r="C256" s="123" t="s">
        <v>1510</v>
      </c>
      <c r="D256" s="123">
        <v>1</v>
      </c>
      <c r="E256" s="11">
        <f>E255+F254</f>
        <v>565</v>
      </c>
    </row>
    <row r="257" ht="16.5" spans="1:5">
      <c r="A257" s="123" t="s">
        <v>1771</v>
      </c>
      <c r="B257" s="123" t="s">
        <v>1511</v>
      </c>
      <c r="C257" s="123" t="s">
        <v>1510</v>
      </c>
      <c r="D257" s="123">
        <v>1</v>
      </c>
      <c r="E257" s="11">
        <f>E256+F254</f>
        <v>594</v>
      </c>
    </row>
    <row r="258" ht="16.5" spans="1:5">
      <c r="A258" s="123" t="s">
        <v>1772</v>
      </c>
      <c r="B258" s="123" t="s">
        <v>1511</v>
      </c>
      <c r="C258" s="123" t="s">
        <v>1510</v>
      </c>
      <c r="D258" s="123">
        <v>1</v>
      </c>
      <c r="E258" s="11">
        <f>E257+F254</f>
        <v>623</v>
      </c>
    </row>
    <row r="259" ht="16.5" spans="1:5">
      <c r="A259" s="123" t="s">
        <v>1773</v>
      </c>
      <c r="B259" s="123" t="s">
        <v>1511</v>
      </c>
      <c r="C259" s="123" t="s">
        <v>1510</v>
      </c>
      <c r="D259" s="123">
        <v>1</v>
      </c>
      <c r="E259" s="11">
        <f>E258+F254</f>
        <v>652</v>
      </c>
    </row>
    <row r="260" ht="16.5" spans="1:5">
      <c r="A260" s="123" t="s">
        <v>1774</v>
      </c>
      <c r="B260" s="123" t="s">
        <v>1511</v>
      </c>
      <c r="C260" s="123" t="s">
        <v>1510</v>
      </c>
      <c r="D260" s="123">
        <v>1</v>
      </c>
      <c r="E260" s="11">
        <f>E259+F254</f>
        <v>681</v>
      </c>
    </row>
    <row r="261" ht="16.5" spans="1:5">
      <c r="A261" s="123" t="s">
        <v>1775</v>
      </c>
      <c r="B261" s="123" t="s">
        <v>1511</v>
      </c>
      <c r="C261" s="123" t="s">
        <v>1510</v>
      </c>
      <c r="D261" s="123">
        <v>1</v>
      </c>
      <c r="E261" s="11">
        <f>E260+F254</f>
        <v>710</v>
      </c>
    </row>
    <row r="262" ht="16.5" spans="1:5">
      <c r="A262" s="123" t="s">
        <v>1776</v>
      </c>
      <c r="B262" s="123" t="s">
        <v>1511</v>
      </c>
      <c r="C262" s="123" t="s">
        <v>1510</v>
      </c>
      <c r="D262" s="123">
        <v>1</v>
      </c>
      <c r="E262" s="11">
        <f>E261+F254</f>
        <v>739</v>
      </c>
    </row>
    <row r="263" ht="16.5" spans="1:5">
      <c r="A263" s="123" t="s">
        <v>1777</v>
      </c>
      <c r="B263" s="123" t="s">
        <v>1511</v>
      </c>
      <c r="C263" s="123" t="s">
        <v>1510</v>
      </c>
      <c r="D263" s="123">
        <v>1</v>
      </c>
      <c r="E263" s="11">
        <f>E262+F254</f>
        <v>768</v>
      </c>
    </row>
    <row r="264" ht="16.5" spans="1:6">
      <c r="A264" s="123" t="s">
        <v>1778</v>
      </c>
      <c r="B264" s="123" t="s">
        <v>1511</v>
      </c>
      <c r="C264" s="123" t="s">
        <v>1510</v>
      </c>
      <c r="D264" s="123">
        <v>2</v>
      </c>
      <c r="E264" s="124">
        <f>附属武器!I35</f>
        <v>800</v>
      </c>
      <c r="F264">
        <f>INT((E274-E264)/10)</f>
        <v>29</v>
      </c>
    </row>
    <row r="265" ht="16.5" spans="1:5">
      <c r="A265" s="123" t="s">
        <v>1779</v>
      </c>
      <c r="B265" s="123" t="s">
        <v>1511</v>
      </c>
      <c r="C265" s="123" t="s">
        <v>1510</v>
      </c>
      <c r="D265" s="123">
        <v>2</v>
      </c>
      <c r="E265" s="11">
        <f>E264+F264</f>
        <v>829</v>
      </c>
    </row>
    <row r="266" ht="16.5" spans="1:5">
      <c r="A266" s="123" t="s">
        <v>1780</v>
      </c>
      <c r="B266" s="123" t="s">
        <v>1511</v>
      </c>
      <c r="C266" s="123" t="s">
        <v>1510</v>
      </c>
      <c r="D266" s="123">
        <v>2</v>
      </c>
      <c r="E266" s="11">
        <f>E265+F264</f>
        <v>858</v>
      </c>
    </row>
    <row r="267" ht="16.5" spans="1:5">
      <c r="A267" s="123" t="s">
        <v>1781</v>
      </c>
      <c r="B267" s="123" t="s">
        <v>1511</v>
      </c>
      <c r="C267" s="123" t="s">
        <v>1510</v>
      </c>
      <c r="D267" s="123">
        <v>2</v>
      </c>
      <c r="E267" s="11">
        <f>E266+F264</f>
        <v>887</v>
      </c>
    </row>
    <row r="268" ht="16.5" spans="1:5">
      <c r="A268" s="123" t="s">
        <v>1782</v>
      </c>
      <c r="B268" s="123" t="s">
        <v>1511</v>
      </c>
      <c r="C268" s="123" t="s">
        <v>1510</v>
      </c>
      <c r="D268" s="123">
        <v>2</v>
      </c>
      <c r="E268" s="11">
        <f>E267+F264</f>
        <v>916</v>
      </c>
    </row>
    <row r="269" ht="16.5" spans="1:5">
      <c r="A269" s="123" t="s">
        <v>1783</v>
      </c>
      <c r="B269" s="123" t="s">
        <v>1511</v>
      </c>
      <c r="C269" s="123" t="s">
        <v>1510</v>
      </c>
      <c r="D269" s="123">
        <v>2</v>
      </c>
      <c r="E269" s="11">
        <f>E268+F264</f>
        <v>945</v>
      </c>
    </row>
    <row r="270" ht="16.5" spans="1:5">
      <c r="A270" s="123" t="s">
        <v>1784</v>
      </c>
      <c r="B270" s="123" t="s">
        <v>1511</v>
      </c>
      <c r="C270" s="123" t="s">
        <v>1510</v>
      </c>
      <c r="D270" s="123">
        <v>2</v>
      </c>
      <c r="E270" s="11">
        <f>E269+F264</f>
        <v>974</v>
      </c>
    </row>
    <row r="271" ht="16.5" spans="1:5">
      <c r="A271" s="123" t="s">
        <v>1785</v>
      </c>
      <c r="B271" s="123" t="s">
        <v>1511</v>
      </c>
      <c r="C271" s="123" t="s">
        <v>1510</v>
      </c>
      <c r="D271" s="123">
        <v>2</v>
      </c>
      <c r="E271" s="11">
        <f>E270+F264</f>
        <v>1003</v>
      </c>
    </row>
    <row r="272" ht="16.5" spans="1:5">
      <c r="A272" s="123" t="s">
        <v>1786</v>
      </c>
      <c r="B272" s="123" t="s">
        <v>1511</v>
      </c>
      <c r="C272" s="123" t="s">
        <v>1510</v>
      </c>
      <c r="D272" s="123">
        <v>2</v>
      </c>
      <c r="E272" s="11">
        <f>E271+F264</f>
        <v>1032</v>
      </c>
    </row>
    <row r="273" ht="16.5" spans="1:5">
      <c r="A273" s="123" t="s">
        <v>1787</v>
      </c>
      <c r="B273" s="123" t="s">
        <v>1511</v>
      </c>
      <c r="C273" s="123" t="s">
        <v>1510</v>
      </c>
      <c r="D273" s="123">
        <v>2</v>
      </c>
      <c r="E273" s="11">
        <f>E272+F264</f>
        <v>1061</v>
      </c>
    </row>
    <row r="274" ht="16.5" spans="1:6">
      <c r="A274" s="123" t="s">
        <v>1788</v>
      </c>
      <c r="B274" s="123" t="s">
        <v>1511</v>
      </c>
      <c r="C274" s="123" t="s">
        <v>1510</v>
      </c>
      <c r="D274" s="123">
        <v>3</v>
      </c>
      <c r="E274" s="124">
        <f>附属武器!I36</f>
        <v>1092</v>
      </c>
      <c r="F274">
        <f>INT((E284-E274)/10)</f>
        <v>29</v>
      </c>
    </row>
    <row r="275" ht="16.5" spans="1:5">
      <c r="A275" s="123" t="s">
        <v>1789</v>
      </c>
      <c r="B275" s="123" t="s">
        <v>1511</v>
      </c>
      <c r="C275" s="123" t="s">
        <v>1510</v>
      </c>
      <c r="D275" s="123">
        <v>3</v>
      </c>
      <c r="E275" s="11">
        <f>E274+F274</f>
        <v>1121</v>
      </c>
    </row>
    <row r="276" ht="16.5" spans="1:5">
      <c r="A276" s="123" t="s">
        <v>1790</v>
      </c>
      <c r="B276" s="123" t="s">
        <v>1511</v>
      </c>
      <c r="C276" s="123" t="s">
        <v>1510</v>
      </c>
      <c r="D276" s="123">
        <v>3</v>
      </c>
      <c r="E276" s="11">
        <f>E275+F274</f>
        <v>1150</v>
      </c>
    </row>
    <row r="277" ht="16.5" spans="1:5">
      <c r="A277" s="123" t="s">
        <v>1791</v>
      </c>
      <c r="B277" s="123" t="s">
        <v>1511</v>
      </c>
      <c r="C277" s="123" t="s">
        <v>1510</v>
      </c>
      <c r="D277" s="123">
        <v>3</v>
      </c>
      <c r="E277" s="11">
        <f>E276+F274</f>
        <v>1179</v>
      </c>
    </row>
    <row r="278" ht="16.5" spans="1:5">
      <c r="A278" s="123" t="s">
        <v>1792</v>
      </c>
      <c r="B278" s="123" t="s">
        <v>1511</v>
      </c>
      <c r="C278" s="123" t="s">
        <v>1510</v>
      </c>
      <c r="D278" s="123">
        <v>3</v>
      </c>
      <c r="E278" s="11">
        <f>E277+F274</f>
        <v>1208</v>
      </c>
    </row>
    <row r="279" ht="16.5" spans="1:5">
      <c r="A279" s="123" t="s">
        <v>1793</v>
      </c>
      <c r="B279" s="123" t="s">
        <v>1511</v>
      </c>
      <c r="C279" s="123" t="s">
        <v>1510</v>
      </c>
      <c r="D279" s="123">
        <v>3</v>
      </c>
      <c r="E279" s="11">
        <f>E278+F274</f>
        <v>1237</v>
      </c>
    </row>
    <row r="280" ht="16.5" spans="1:5">
      <c r="A280" s="123" t="s">
        <v>1794</v>
      </c>
      <c r="B280" s="123" t="s">
        <v>1511</v>
      </c>
      <c r="C280" s="123" t="s">
        <v>1510</v>
      </c>
      <c r="D280" s="123">
        <v>3</v>
      </c>
      <c r="E280" s="11">
        <f>E279+F274</f>
        <v>1266</v>
      </c>
    </row>
    <row r="281" ht="16.5" spans="1:5">
      <c r="A281" s="123" t="s">
        <v>1795</v>
      </c>
      <c r="B281" s="123" t="s">
        <v>1511</v>
      </c>
      <c r="C281" s="123" t="s">
        <v>1510</v>
      </c>
      <c r="D281" s="123">
        <v>3</v>
      </c>
      <c r="E281" s="11">
        <f>E280+F274</f>
        <v>1295</v>
      </c>
    </row>
    <row r="282" ht="16.5" spans="1:5">
      <c r="A282" s="123" t="s">
        <v>1796</v>
      </c>
      <c r="B282" s="123" t="s">
        <v>1511</v>
      </c>
      <c r="C282" s="123" t="s">
        <v>1510</v>
      </c>
      <c r="D282" s="123">
        <v>3</v>
      </c>
      <c r="E282" s="11">
        <f>E281+F274</f>
        <v>1324</v>
      </c>
    </row>
    <row r="283" ht="16.5" spans="1:5">
      <c r="A283" s="123" t="s">
        <v>1797</v>
      </c>
      <c r="B283" s="123" t="s">
        <v>1511</v>
      </c>
      <c r="C283" s="123" t="s">
        <v>1510</v>
      </c>
      <c r="D283" s="123">
        <v>3</v>
      </c>
      <c r="E283" s="11">
        <f>E282+F274</f>
        <v>1353</v>
      </c>
    </row>
    <row r="284" ht="16.5" spans="1:6">
      <c r="A284" s="123" t="s">
        <v>1798</v>
      </c>
      <c r="B284" s="123" t="s">
        <v>1511</v>
      </c>
      <c r="C284" s="123" t="s">
        <v>1510</v>
      </c>
      <c r="D284" s="123">
        <v>4</v>
      </c>
      <c r="E284" s="124">
        <f>附属武器!I37</f>
        <v>1385</v>
      </c>
      <c r="F284">
        <f>INT((E294-E284)/10)</f>
        <v>29</v>
      </c>
    </row>
    <row r="285" ht="16.5" spans="1:5">
      <c r="A285" s="123" t="s">
        <v>1799</v>
      </c>
      <c r="B285" s="123" t="s">
        <v>1511</v>
      </c>
      <c r="C285" s="123" t="s">
        <v>1510</v>
      </c>
      <c r="D285" s="123">
        <v>4</v>
      </c>
      <c r="E285" s="11">
        <f>E284+F284</f>
        <v>1414</v>
      </c>
    </row>
    <row r="286" ht="16.5" spans="1:5">
      <c r="A286" s="123" t="s">
        <v>1800</v>
      </c>
      <c r="B286" s="123" t="s">
        <v>1511</v>
      </c>
      <c r="C286" s="123" t="s">
        <v>1510</v>
      </c>
      <c r="D286" s="123">
        <v>4</v>
      </c>
      <c r="E286" s="11">
        <f>E285+F284</f>
        <v>1443</v>
      </c>
    </row>
    <row r="287" ht="16.5" spans="1:5">
      <c r="A287" s="123" t="s">
        <v>1801</v>
      </c>
      <c r="B287" s="123" t="s">
        <v>1511</v>
      </c>
      <c r="C287" s="123" t="s">
        <v>1510</v>
      </c>
      <c r="D287" s="123">
        <v>4</v>
      </c>
      <c r="E287" s="11">
        <f>E286+F284</f>
        <v>1472</v>
      </c>
    </row>
    <row r="288" ht="16.5" spans="1:5">
      <c r="A288" s="123" t="s">
        <v>1802</v>
      </c>
      <c r="B288" s="123" t="s">
        <v>1511</v>
      </c>
      <c r="C288" s="123" t="s">
        <v>1510</v>
      </c>
      <c r="D288" s="123">
        <v>4</v>
      </c>
      <c r="E288" s="11">
        <f>E287+F284</f>
        <v>1501</v>
      </c>
    </row>
    <row r="289" ht="16.5" spans="1:5">
      <c r="A289" s="123" t="s">
        <v>1803</v>
      </c>
      <c r="B289" s="123" t="s">
        <v>1511</v>
      </c>
      <c r="C289" s="123" t="s">
        <v>1510</v>
      </c>
      <c r="D289" s="123">
        <v>4</v>
      </c>
      <c r="E289" s="11">
        <f>E288+F284</f>
        <v>1530</v>
      </c>
    </row>
    <row r="290" ht="16.5" spans="1:5">
      <c r="A290" s="123" t="s">
        <v>1804</v>
      </c>
      <c r="B290" s="123" t="s">
        <v>1511</v>
      </c>
      <c r="C290" s="123" t="s">
        <v>1510</v>
      </c>
      <c r="D290" s="123">
        <v>4</v>
      </c>
      <c r="E290" s="11">
        <f>E289+F284</f>
        <v>1559</v>
      </c>
    </row>
    <row r="291" ht="16.5" spans="1:5">
      <c r="A291" s="123" t="s">
        <v>1805</v>
      </c>
      <c r="B291" s="123" t="s">
        <v>1511</v>
      </c>
      <c r="C291" s="123" t="s">
        <v>1510</v>
      </c>
      <c r="D291" s="123">
        <v>4</v>
      </c>
      <c r="E291" s="11">
        <f>E290+F284</f>
        <v>1588</v>
      </c>
    </row>
    <row r="292" ht="16.5" spans="1:5">
      <c r="A292" s="123" t="s">
        <v>1806</v>
      </c>
      <c r="B292" s="123" t="s">
        <v>1511</v>
      </c>
      <c r="C292" s="123" t="s">
        <v>1510</v>
      </c>
      <c r="D292" s="123">
        <v>4</v>
      </c>
      <c r="E292" s="11">
        <f>E291+F284</f>
        <v>1617</v>
      </c>
    </row>
    <row r="293" ht="16.5" spans="1:5">
      <c r="A293" s="123" t="s">
        <v>1807</v>
      </c>
      <c r="B293" s="123" t="s">
        <v>1511</v>
      </c>
      <c r="C293" s="123" t="s">
        <v>1510</v>
      </c>
      <c r="D293" s="123">
        <v>4</v>
      </c>
      <c r="E293" s="11">
        <f>E292+F284</f>
        <v>1646</v>
      </c>
    </row>
    <row r="294" ht="16.5" spans="1:6">
      <c r="A294" s="123" t="s">
        <v>1808</v>
      </c>
      <c r="B294" s="123" t="s">
        <v>1511</v>
      </c>
      <c r="C294" s="123" t="s">
        <v>1510</v>
      </c>
      <c r="D294" s="123">
        <v>5</v>
      </c>
      <c r="E294" s="124">
        <f>附属武器!I38</f>
        <v>1677</v>
      </c>
      <c r="F294">
        <f>F284</f>
        <v>29</v>
      </c>
    </row>
    <row r="295" ht="16.5" spans="1:5">
      <c r="A295" s="123" t="s">
        <v>1809</v>
      </c>
      <c r="B295" s="123" t="s">
        <v>1511</v>
      </c>
      <c r="C295" s="123" t="s">
        <v>1510</v>
      </c>
      <c r="D295" s="123">
        <v>5</v>
      </c>
      <c r="E295" s="11">
        <f>E294+F294</f>
        <v>1706</v>
      </c>
    </row>
    <row r="296" ht="16.5" spans="1:5">
      <c r="A296" s="123" t="s">
        <v>1810</v>
      </c>
      <c r="B296" s="123" t="s">
        <v>1511</v>
      </c>
      <c r="C296" s="123" t="s">
        <v>1510</v>
      </c>
      <c r="D296" s="123">
        <v>5</v>
      </c>
      <c r="E296" s="11">
        <f>E295+F294</f>
        <v>1735</v>
      </c>
    </row>
    <row r="297" ht="16.5" spans="1:5">
      <c r="A297" s="123" t="s">
        <v>1811</v>
      </c>
      <c r="B297" s="123" t="s">
        <v>1511</v>
      </c>
      <c r="C297" s="123" t="s">
        <v>1510</v>
      </c>
      <c r="D297" s="123">
        <v>5</v>
      </c>
      <c r="E297" s="11">
        <f>E296+F294</f>
        <v>1764</v>
      </c>
    </row>
    <row r="298" ht="16.5" spans="1:5">
      <c r="A298" s="123" t="s">
        <v>1812</v>
      </c>
      <c r="B298" s="123" t="s">
        <v>1511</v>
      </c>
      <c r="C298" s="123" t="s">
        <v>1510</v>
      </c>
      <c r="D298" s="123">
        <v>5</v>
      </c>
      <c r="E298" s="11">
        <f>E297+F294</f>
        <v>1793</v>
      </c>
    </row>
    <row r="299" ht="16.5" spans="1:5">
      <c r="A299" s="123" t="s">
        <v>1813</v>
      </c>
      <c r="B299" s="123" t="s">
        <v>1511</v>
      </c>
      <c r="C299" s="123" t="s">
        <v>1510</v>
      </c>
      <c r="D299" s="123">
        <v>5</v>
      </c>
      <c r="E299" s="11">
        <f>E298+F294</f>
        <v>1822</v>
      </c>
    </row>
    <row r="300" ht="16.5" spans="1:5">
      <c r="A300" s="123" t="s">
        <v>1814</v>
      </c>
      <c r="B300" s="123" t="s">
        <v>1511</v>
      </c>
      <c r="C300" s="123" t="s">
        <v>1510</v>
      </c>
      <c r="D300" s="123">
        <v>5</v>
      </c>
      <c r="E300" s="11">
        <f>E299+F294</f>
        <v>1851</v>
      </c>
    </row>
    <row r="301" ht="16.5" spans="1:5">
      <c r="A301" s="123" t="s">
        <v>1815</v>
      </c>
      <c r="B301" s="123" t="s">
        <v>1511</v>
      </c>
      <c r="C301" s="123" t="s">
        <v>1510</v>
      </c>
      <c r="D301" s="123">
        <v>5</v>
      </c>
      <c r="E301" s="11">
        <f>E300+F294</f>
        <v>1880</v>
      </c>
    </row>
    <row r="302" ht="16.5" spans="1:5">
      <c r="A302" s="123" t="s">
        <v>1816</v>
      </c>
      <c r="B302" s="123" t="s">
        <v>1511</v>
      </c>
      <c r="C302" s="123" t="s">
        <v>1510</v>
      </c>
      <c r="D302" s="123">
        <v>5</v>
      </c>
      <c r="E302" s="11">
        <f>E301+F294</f>
        <v>1909</v>
      </c>
    </row>
    <row r="303" ht="16.5" spans="1:5">
      <c r="A303" s="123" t="s">
        <v>1817</v>
      </c>
      <c r="B303" s="123" t="s">
        <v>1511</v>
      </c>
      <c r="C303" s="123" t="s">
        <v>1510</v>
      </c>
      <c r="D303" s="123">
        <v>5</v>
      </c>
      <c r="E303" s="11">
        <f>E302+F294</f>
        <v>1938</v>
      </c>
    </row>
    <row r="304" ht="16.5" spans="1:6">
      <c r="A304" s="121" t="s">
        <v>1818</v>
      </c>
      <c r="B304" s="121" t="s">
        <v>1513</v>
      </c>
      <c r="C304" s="121" t="s">
        <v>1512</v>
      </c>
      <c r="D304" s="121">
        <v>1</v>
      </c>
      <c r="E304" s="122">
        <f>附属武器!I40</f>
        <v>435</v>
      </c>
      <c r="F304">
        <f>INT((E314-E304)/10)</f>
        <v>22</v>
      </c>
    </row>
    <row r="305" ht="16.5" spans="1:5">
      <c r="A305" s="121" t="s">
        <v>1819</v>
      </c>
      <c r="B305" s="121" t="s">
        <v>1513</v>
      </c>
      <c r="C305" s="121" t="s">
        <v>1512</v>
      </c>
      <c r="D305" s="121">
        <v>1</v>
      </c>
      <c r="E305" s="11">
        <f>E304+F304</f>
        <v>457</v>
      </c>
    </row>
    <row r="306" ht="16.5" spans="1:5">
      <c r="A306" s="121" t="s">
        <v>1820</v>
      </c>
      <c r="B306" s="121" t="s">
        <v>1513</v>
      </c>
      <c r="C306" s="121" t="s">
        <v>1512</v>
      </c>
      <c r="D306" s="121">
        <v>1</v>
      </c>
      <c r="E306" s="11">
        <f>E305+F304</f>
        <v>479</v>
      </c>
    </row>
    <row r="307" ht="16.5" spans="1:5">
      <c r="A307" s="121" t="s">
        <v>1821</v>
      </c>
      <c r="B307" s="121" t="s">
        <v>1513</v>
      </c>
      <c r="C307" s="121" t="s">
        <v>1512</v>
      </c>
      <c r="D307" s="121">
        <v>1</v>
      </c>
      <c r="E307" s="11">
        <f>E306+F304</f>
        <v>501</v>
      </c>
    </row>
    <row r="308" ht="16.5" spans="1:5">
      <c r="A308" s="121" t="s">
        <v>1822</v>
      </c>
      <c r="B308" s="121" t="s">
        <v>1513</v>
      </c>
      <c r="C308" s="121" t="s">
        <v>1512</v>
      </c>
      <c r="D308" s="121">
        <v>1</v>
      </c>
      <c r="E308" s="11">
        <f>E307+F304</f>
        <v>523</v>
      </c>
    </row>
    <row r="309" ht="16.5" spans="1:5">
      <c r="A309" s="121" t="s">
        <v>1823</v>
      </c>
      <c r="B309" s="121" t="s">
        <v>1513</v>
      </c>
      <c r="C309" s="121" t="s">
        <v>1512</v>
      </c>
      <c r="D309" s="121">
        <v>1</v>
      </c>
      <c r="E309" s="11">
        <f>E308+F304</f>
        <v>545</v>
      </c>
    </row>
    <row r="310" ht="16.5" spans="1:5">
      <c r="A310" s="121" t="s">
        <v>1824</v>
      </c>
      <c r="B310" s="121" t="s">
        <v>1513</v>
      </c>
      <c r="C310" s="121" t="s">
        <v>1512</v>
      </c>
      <c r="D310" s="121">
        <v>1</v>
      </c>
      <c r="E310" s="11">
        <f>E309+F304</f>
        <v>567</v>
      </c>
    </row>
    <row r="311" ht="16.5" spans="1:5">
      <c r="A311" s="121" t="s">
        <v>1825</v>
      </c>
      <c r="B311" s="121" t="s">
        <v>1513</v>
      </c>
      <c r="C311" s="121" t="s">
        <v>1512</v>
      </c>
      <c r="D311" s="121">
        <v>1</v>
      </c>
      <c r="E311" s="11">
        <f>E310+F304</f>
        <v>589</v>
      </c>
    </row>
    <row r="312" ht="16.5" spans="1:5">
      <c r="A312" s="121" t="s">
        <v>1826</v>
      </c>
      <c r="B312" s="121" t="s">
        <v>1513</v>
      </c>
      <c r="C312" s="121" t="s">
        <v>1512</v>
      </c>
      <c r="D312" s="121">
        <v>1</v>
      </c>
      <c r="E312" s="11">
        <f>E311+F304</f>
        <v>611</v>
      </c>
    </row>
    <row r="313" ht="16.5" spans="1:5">
      <c r="A313" s="121" t="s">
        <v>1827</v>
      </c>
      <c r="B313" s="121" t="s">
        <v>1513</v>
      </c>
      <c r="C313" s="121" t="s">
        <v>1512</v>
      </c>
      <c r="D313" s="121">
        <v>1</v>
      </c>
      <c r="E313" s="11">
        <f>E312+F304</f>
        <v>633</v>
      </c>
    </row>
    <row r="314" ht="16.5" spans="1:6">
      <c r="A314" s="121" t="s">
        <v>1828</v>
      </c>
      <c r="B314" s="121" t="s">
        <v>1513</v>
      </c>
      <c r="C314" s="121" t="s">
        <v>1512</v>
      </c>
      <c r="D314" s="121">
        <v>2</v>
      </c>
      <c r="E314" s="122">
        <f>附属武器!I41</f>
        <v>660</v>
      </c>
      <c r="F314">
        <f>INT((E324-E314)/10)</f>
        <v>22</v>
      </c>
    </row>
    <row r="315" ht="16.5" spans="1:5">
      <c r="A315" s="121" t="s">
        <v>1829</v>
      </c>
      <c r="B315" s="121" t="s">
        <v>1513</v>
      </c>
      <c r="C315" s="121" t="s">
        <v>1512</v>
      </c>
      <c r="D315" s="121">
        <v>2</v>
      </c>
      <c r="E315" s="11">
        <f>E314+F314</f>
        <v>682</v>
      </c>
    </row>
    <row r="316" ht="16.5" spans="1:5">
      <c r="A316" s="121" t="s">
        <v>1830</v>
      </c>
      <c r="B316" s="121" t="s">
        <v>1513</v>
      </c>
      <c r="C316" s="121" t="s">
        <v>1512</v>
      </c>
      <c r="D316" s="121">
        <v>2</v>
      </c>
      <c r="E316" s="11">
        <f>E315+F314</f>
        <v>704</v>
      </c>
    </row>
    <row r="317" ht="16.5" spans="1:5">
      <c r="A317" s="121" t="s">
        <v>1831</v>
      </c>
      <c r="B317" s="121" t="s">
        <v>1513</v>
      </c>
      <c r="C317" s="121" t="s">
        <v>1512</v>
      </c>
      <c r="D317" s="121">
        <v>2</v>
      </c>
      <c r="E317" s="11">
        <f>E316+F314</f>
        <v>726</v>
      </c>
    </row>
    <row r="318" ht="16.5" spans="1:5">
      <c r="A318" s="121" t="s">
        <v>1832</v>
      </c>
      <c r="B318" s="121" t="s">
        <v>1513</v>
      </c>
      <c r="C318" s="121" t="s">
        <v>1512</v>
      </c>
      <c r="D318" s="121">
        <v>2</v>
      </c>
      <c r="E318" s="11">
        <f>E317+F314</f>
        <v>748</v>
      </c>
    </row>
    <row r="319" ht="16.5" spans="1:5">
      <c r="A319" s="121" t="s">
        <v>1833</v>
      </c>
      <c r="B319" s="121" t="s">
        <v>1513</v>
      </c>
      <c r="C319" s="121" t="s">
        <v>1512</v>
      </c>
      <c r="D319" s="121">
        <v>2</v>
      </c>
      <c r="E319" s="11">
        <f>E318+F314</f>
        <v>770</v>
      </c>
    </row>
    <row r="320" ht="16.5" spans="1:5">
      <c r="A320" s="121" t="s">
        <v>1834</v>
      </c>
      <c r="B320" s="121" t="s">
        <v>1513</v>
      </c>
      <c r="C320" s="121" t="s">
        <v>1512</v>
      </c>
      <c r="D320" s="121">
        <v>2</v>
      </c>
      <c r="E320" s="11">
        <f>E319+F314</f>
        <v>792</v>
      </c>
    </row>
    <row r="321" ht="16.5" spans="1:5">
      <c r="A321" s="121" t="s">
        <v>1835</v>
      </c>
      <c r="B321" s="121" t="s">
        <v>1513</v>
      </c>
      <c r="C321" s="121" t="s">
        <v>1512</v>
      </c>
      <c r="D321" s="121">
        <v>2</v>
      </c>
      <c r="E321" s="11">
        <f>E320+F314</f>
        <v>814</v>
      </c>
    </row>
    <row r="322" ht="16.5" spans="1:5">
      <c r="A322" s="121" t="s">
        <v>1836</v>
      </c>
      <c r="B322" s="121" t="s">
        <v>1513</v>
      </c>
      <c r="C322" s="121" t="s">
        <v>1512</v>
      </c>
      <c r="D322" s="121">
        <v>2</v>
      </c>
      <c r="E322" s="11">
        <f>E321+F314</f>
        <v>836</v>
      </c>
    </row>
    <row r="323" ht="16.5" spans="1:5">
      <c r="A323" s="121" t="s">
        <v>1837</v>
      </c>
      <c r="B323" s="121" t="s">
        <v>1513</v>
      </c>
      <c r="C323" s="121" t="s">
        <v>1512</v>
      </c>
      <c r="D323" s="121">
        <v>2</v>
      </c>
      <c r="E323" s="11">
        <f>E322+F314</f>
        <v>858</v>
      </c>
    </row>
    <row r="324" ht="16.5" spans="1:6">
      <c r="A324" s="121" t="s">
        <v>1838</v>
      </c>
      <c r="B324" s="121" t="s">
        <v>1513</v>
      </c>
      <c r="C324" s="121" t="s">
        <v>1512</v>
      </c>
      <c r="D324" s="121">
        <v>3</v>
      </c>
      <c r="E324" s="122">
        <f>附属武器!I42</f>
        <v>885</v>
      </c>
      <c r="F324">
        <f>INT((E334-E324)/10)</f>
        <v>22</v>
      </c>
    </row>
    <row r="325" ht="16.5" spans="1:5">
      <c r="A325" s="121" t="s">
        <v>1839</v>
      </c>
      <c r="B325" s="121" t="s">
        <v>1513</v>
      </c>
      <c r="C325" s="121" t="s">
        <v>1512</v>
      </c>
      <c r="D325" s="121">
        <v>3</v>
      </c>
      <c r="E325" s="11">
        <f>E324+F324</f>
        <v>907</v>
      </c>
    </row>
    <row r="326" ht="16.5" spans="1:5">
      <c r="A326" s="121" t="s">
        <v>1840</v>
      </c>
      <c r="B326" s="121" t="s">
        <v>1513</v>
      </c>
      <c r="C326" s="121" t="s">
        <v>1512</v>
      </c>
      <c r="D326" s="121">
        <v>3</v>
      </c>
      <c r="E326" s="11">
        <f>E325+F324</f>
        <v>929</v>
      </c>
    </row>
    <row r="327" ht="16.5" spans="1:5">
      <c r="A327" s="121" t="s">
        <v>1841</v>
      </c>
      <c r="B327" s="121" t="s">
        <v>1513</v>
      </c>
      <c r="C327" s="121" t="s">
        <v>1512</v>
      </c>
      <c r="D327" s="121">
        <v>3</v>
      </c>
      <c r="E327" s="11">
        <f>E326+F324</f>
        <v>951</v>
      </c>
    </row>
    <row r="328" ht="16.5" spans="1:5">
      <c r="A328" s="121" t="s">
        <v>1842</v>
      </c>
      <c r="B328" s="121" t="s">
        <v>1513</v>
      </c>
      <c r="C328" s="121" t="s">
        <v>1512</v>
      </c>
      <c r="D328" s="121">
        <v>3</v>
      </c>
      <c r="E328" s="11">
        <f>E327+F324</f>
        <v>973</v>
      </c>
    </row>
    <row r="329" ht="16.5" spans="1:5">
      <c r="A329" s="121" t="s">
        <v>1843</v>
      </c>
      <c r="B329" s="121" t="s">
        <v>1513</v>
      </c>
      <c r="C329" s="121" t="s">
        <v>1512</v>
      </c>
      <c r="D329" s="121">
        <v>3</v>
      </c>
      <c r="E329" s="11">
        <f>E328+F324</f>
        <v>995</v>
      </c>
    </row>
    <row r="330" ht="16.5" spans="1:5">
      <c r="A330" s="121" t="s">
        <v>1844</v>
      </c>
      <c r="B330" s="121" t="s">
        <v>1513</v>
      </c>
      <c r="C330" s="121" t="s">
        <v>1512</v>
      </c>
      <c r="D330" s="121">
        <v>3</v>
      </c>
      <c r="E330" s="11">
        <f>E329+F324</f>
        <v>1017</v>
      </c>
    </row>
    <row r="331" ht="16.5" spans="1:5">
      <c r="A331" s="121" t="s">
        <v>1845</v>
      </c>
      <c r="B331" s="121" t="s">
        <v>1513</v>
      </c>
      <c r="C331" s="121" t="s">
        <v>1512</v>
      </c>
      <c r="D331" s="121">
        <v>3</v>
      </c>
      <c r="E331" s="11">
        <f>E330+F324</f>
        <v>1039</v>
      </c>
    </row>
    <row r="332" ht="16.5" spans="1:5">
      <c r="A332" s="121" t="s">
        <v>1846</v>
      </c>
      <c r="B332" s="121" t="s">
        <v>1513</v>
      </c>
      <c r="C332" s="121" t="s">
        <v>1512</v>
      </c>
      <c r="D332" s="121">
        <v>3</v>
      </c>
      <c r="E332" s="11">
        <f>E331+F324</f>
        <v>1061</v>
      </c>
    </row>
    <row r="333" ht="16.5" spans="1:5">
      <c r="A333" s="121" t="s">
        <v>1847</v>
      </c>
      <c r="B333" s="121" t="s">
        <v>1513</v>
      </c>
      <c r="C333" s="121" t="s">
        <v>1512</v>
      </c>
      <c r="D333" s="121">
        <v>3</v>
      </c>
      <c r="E333" s="11">
        <f>E332+F324</f>
        <v>1083</v>
      </c>
    </row>
    <row r="334" ht="16.5" spans="1:6">
      <c r="A334" s="121" t="s">
        <v>1848</v>
      </c>
      <c r="B334" s="121" t="s">
        <v>1513</v>
      </c>
      <c r="C334" s="121" t="s">
        <v>1512</v>
      </c>
      <c r="D334" s="121">
        <v>4</v>
      </c>
      <c r="E334" s="122">
        <f>附属武器!I43</f>
        <v>1110</v>
      </c>
      <c r="F334">
        <f>INT((E344-E334)/10)</f>
        <v>22</v>
      </c>
    </row>
    <row r="335" ht="16.5" spans="1:5">
      <c r="A335" s="121" t="s">
        <v>1849</v>
      </c>
      <c r="B335" s="121" t="s">
        <v>1513</v>
      </c>
      <c r="C335" s="121" t="s">
        <v>1512</v>
      </c>
      <c r="D335" s="121">
        <v>4</v>
      </c>
      <c r="E335" s="11">
        <f>E334+F334</f>
        <v>1132</v>
      </c>
    </row>
    <row r="336" ht="16.5" spans="1:5">
      <c r="A336" s="121" t="s">
        <v>1850</v>
      </c>
      <c r="B336" s="121" t="s">
        <v>1513</v>
      </c>
      <c r="C336" s="121" t="s">
        <v>1512</v>
      </c>
      <c r="D336" s="121">
        <v>4</v>
      </c>
      <c r="E336" s="11">
        <f>E335+F334</f>
        <v>1154</v>
      </c>
    </row>
    <row r="337" ht="16.5" spans="1:5">
      <c r="A337" s="121" t="s">
        <v>1851</v>
      </c>
      <c r="B337" s="121" t="s">
        <v>1513</v>
      </c>
      <c r="C337" s="121" t="s">
        <v>1512</v>
      </c>
      <c r="D337" s="121">
        <v>4</v>
      </c>
      <c r="E337" s="11">
        <f>E336+F334</f>
        <v>1176</v>
      </c>
    </row>
    <row r="338" ht="16.5" spans="1:5">
      <c r="A338" s="121" t="s">
        <v>1852</v>
      </c>
      <c r="B338" s="121" t="s">
        <v>1513</v>
      </c>
      <c r="C338" s="121" t="s">
        <v>1512</v>
      </c>
      <c r="D338" s="121">
        <v>4</v>
      </c>
      <c r="E338" s="11">
        <f>E337+F334</f>
        <v>1198</v>
      </c>
    </row>
    <row r="339" ht="16.5" spans="1:5">
      <c r="A339" s="121" t="s">
        <v>1853</v>
      </c>
      <c r="B339" s="121" t="s">
        <v>1513</v>
      </c>
      <c r="C339" s="121" t="s">
        <v>1512</v>
      </c>
      <c r="D339" s="121">
        <v>4</v>
      </c>
      <c r="E339" s="11">
        <f>E338+F334</f>
        <v>1220</v>
      </c>
    </row>
    <row r="340" ht="16.5" spans="1:5">
      <c r="A340" s="121" t="s">
        <v>1854</v>
      </c>
      <c r="B340" s="121" t="s">
        <v>1513</v>
      </c>
      <c r="C340" s="121" t="s">
        <v>1512</v>
      </c>
      <c r="D340" s="121">
        <v>4</v>
      </c>
      <c r="E340" s="11">
        <f>E339+F334</f>
        <v>1242</v>
      </c>
    </row>
    <row r="341" ht="16.5" spans="1:5">
      <c r="A341" s="121" t="s">
        <v>1855</v>
      </c>
      <c r="B341" s="121" t="s">
        <v>1513</v>
      </c>
      <c r="C341" s="121" t="s">
        <v>1512</v>
      </c>
      <c r="D341" s="121">
        <v>4</v>
      </c>
      <c r="E341" s="11">
        <f>E340+F334</f>
        <v>1264</v>
      </c>
    </row>
    <row r="342" ht="16.5" spans="1:5">
      <c r="A342" s="121" t="s">
        <v>1856</v>
      </c>
      <c r="B342" s="121" t="s">
        <v>1513</v>
      </c>
      <c r="C342" s="121" t="s">
        <v>1512</v>
      </c>
      <c r="D342" s="121">
        <v>4</v>
      </c>
      <c r="E342" s="11">
        <f>E341+F334</f>
        <v>1286</v>
      </c>
    </row>
    <row r="343" ht="16.5" spans="1:5">
      <c r="A343" s="121" t="s">
        <v>1857</v>
      </c>
      <c r="B343" s="121" t="s">
        <v>1513</v>
      </c>
      <c r="C343" s="121" t="s">
        <v>1512</v>
      </c>
      <c r="D343" s="121">
        <v>4</v>
      </c>
      <c r="E343" s="11">
        <f>E342+F334</f>
        <v>1308</v>
      </c>
    </row>
    <row r="344" ht="16.5" spans="1:6">
      <c r="A344" s="121" t="s">
        <v>1858</v>
      </c>
      <c r="B344" s="121" t="s">
        <v>1513</v>
      </c>
      <c r="C344" s="121" t="s">
        <v>1512</v>
      </c>
      <c r="D344" s="121">
        <v>5</v>
      </c>
      <c r="E344" s="122">
        <f>附属武器!I44</f>
        <v>1335</v>
      </c>
      <c r="F344">
        <f>F334</f>
        <v>22</v>
      </c>
    </row>
    <row r="345" ht="16.5" spans="1:5">
      <c r="A345" s="121" t="s">
        <v>1859</v>
      </c>
      <c r="B345" s="121" t="s">
        <v>1513</v>
      </c>
      <c r="C345" s="121" t="s">
        <v>1512</v>
      </c>
      <c r="D345" s="121">
        <v>5</v>
      </c>
      <c r="E345" s="11">
        <f>E344+F344</f>
        <v>1357</v>
      </c>
    </row>
    <row r="346" ht="16.5" spans="1:5">
      <c r="A346" s="121" t="s">
        <v>1860</v>
      </c>
      <c r="B346" s="121" t="s">
        <v>1513</v>
      </c>
      <c r="C346" s="121" t="s">
        <v>1512</v>
      </c>
      <c r="D346" s="121">
        <v>5</v>
      </c>
      <c r="E346" s="11">
        <f>E345+F344</f>
        <v>1379</v>
      </c>
    </row>
    <row r="347" ht="16.5" spans="1:5">
      <c r="A347" s="121" t="s">
        <v>1861</v>
      </c>
      <c r="B347" s="121" t="s">
        <v>1513</v>
      </c>
      <c r="C347" s="121" t="s">
        <v>1512</v>
      </c>
      <c r="D347" s="121">
        <v>5</v>
      </c>
      <c r="E347" s="11">
        <f>E346+F344</f>
        <v>1401</v>
      </c>
    </row>
    <row r="348" ht="16.5" spans="1:5">
      <c r="A348" s="121" t="s">
        <v>1862</v>
      </c>
      <c r="B348" s="121" t="s">
        <v>1513</v>
      </c>
      <c r="C348" s="121" t="s">
        <v>1512</v>
      </c>
      <c r="D348" s="121">
        <v>5</v>
      </c>
      <c r="E348" s="11">
        <f>E347+F344</f>
        <v>1423</v>
      </c>
    </row>
    <row r="349" ht="16.5" spans="1:5">
      <c r="A349" s="121" t="s">
        <v>1863</v>
      </c>
      <c r="B349" s="121" t="s">
        <v>1513</v>
      </c>
      <c r="C349" s="121" t="s">
        <v>1512</v>
      </c>
      <c r="D349" s="121">
        <v>5</v>
      </c>
      <c r="E349" s="11">
        <f>E348+F344</f>
        <v>1445</v>
      </c>
    </row>
    <row r="350" ht="16.5" spans="1:5">
      <c r="A350" s="121" t="s">
        <v>1864</v>
      </c>
      <c r="B350" s="121" t="s">
        <v>1513</v>
      </c>
      <c r="C350" s="121" t="s">
        <v>1512</v>
      </c>
      <c r="D350" s="121">
        <v>5</v>
      </c>
      <c r="E350" s="11">
        <f>E349+F344</f>
        <v>1467</v>
      </c>
    </row>
    <row r="351" ht="16.5" spans="1:5">
      <c r="A351" s="121" t="s">
        <v>1865</v>
      </c>
      <c r="B351" s="121" t="s">
        <v>1513</v>
      </c>
      <c r="C351" s="121" t="s">
        <v>1512</v>
      </c>
      <c r="D351" s="121">
        <v>5</v>
      </c>
      <c r="E351" s="11">
        <f>E350+F344</f>
        <v>1489</v>
      </c>
    </row>
    <row r="352" ht="16.5" spans="1:5">
      <c r="A352" s="121" t="s">
        <v>1866</v>
      </c>
      <c r="B352" s="121" t="s">
        <v>1513</v>
      </c>
      <c r="C352" s="121" t="s">
        <v>1512</v>
      </c>
      <c r="D352" s="121">
        <v>5</v>
      </c>
      <c r="E352" s="11">
        <f>E351+F344</f>
        <v>1511</v>
      </c>
    </row>
    <row r="353" ht="16.5" spans="1:5">
      <c r="A353" s="121" t="s">
        <v>1867</v>
      </c>
      <c r="B353" s="121" t="s">
        <v>1513</v>
      </c>
      <c r="C353" s="121" t="s">
        <v>1512</v>
      </c>
      <c r="D353" s="121">
        <v>5</v>
      </c>
      <c r="E353" s="11">
        <f>E352+F344</f>
        <v>1533</v>
      </c>
    </row>
    <row r="354" ht="16.5" spans="1:6">
      <c r="A354" s="123" t="s">
        <v>1868</v>
      </c>
      <c r="B354" s="123" t="s">
        <v>1515</v>
      </c>
      <c r="C354" s="123" t="s">
        <v>1514</v>
      </c>
      <c r="D354" s="123">
        <v>1</v>
      </c>
      <c r="E354" s="124">
        <f>附属武器!I46</f>
        <v>653</v>
      </c>
      <c r="F354">
        <f>INT((E364-E354)/10)</f>
        <v>33</v>
      </c>
    </row>
    <row r="355" ht="16.5" spans="1:5">
      <c r="A355" s="123" t="s">
        <v>1869</v>
      </c>
      <c r="B355" s="123" t="s">
        <v>1515</v>
      </c>
      <c r="C355" s="123" t="s">
        <v>1514</v>
      </c>
      <c r="D355" s="123">
        <v>1</v>
      </c>
      <c r="E355" s="11">
        <f>E354+F354</f>
        <v>686</v>
      </c>
    </row>
    <row r="356" ht="16.5" spans="1:5">
      <c r="A356" s="123" t="s">
        <v>1870</v>
      </c>
      <c r="B356" s="123" t="s">
        <v>1515</v>
      </c>
      <c r="C356" s="123" t="s">
        <v>1514</v>
      </c>
      <c r="D356" s="123">
        <v>1</v>
      </c>
      <c r="E356" s="11">
        <f>E355+F354</f>
        <v>719</v>
      </c>
    </row>
    <row r="357" ht="16.5" spans="1:5">
      <c r="A357" s="123" t="s">
        <v>1871</v>
      </c>
      <c r="B357" s="123" t="s">
        <v>1515</v>
      </c>
      <c r="C357" s="123" t="s">
        <v>1514</v>
      </c>
      <c r="D357" s="123">
        <v>1</v>
      </c>
      <c r="E357" s="11">
        <f>E356+F354</f>
        <v>752</v>
      </c>
    </row>
    <row r="358" ht="16.5" spans="1:5">
      <c r="A358" s="123" t="s">
        <v>1872</v>
      </c>
      <c r="B358" s="123" t="s">
        <v>1515</v>
      </c>
      <c r="C358" s="123" t="s">
        <v>1514</v>
      </c>
      <c r="D358" s="123">
        <v>1</v>
      </c>
      <c r="E358" s="11">
        <f>E357+F354</f>
        <v>785</v>
      </c>
    </row>
    <row r="359" ht="16.5" spans="1:5">
      <c r="A359" s="123" t="s">
        <v>1873</v>
      </c>
      <c r="B359" s="123" t="s">
        <v>1515</v>
      </c>
      <c r="C359" s="123" t="s">
        <v>1514</v>
      </c>
      <c r="D359" s="123">
        <v>1</v>
      </c>
      <c r="E359" s="11">
        <f>E358+F354</f>
        <v>818</v>
      </c>
    </row>
    <row r="360" ht="16.5" spans="1:5">
      <c r="A360" s="123" t="s">
        <v>1874</v>
      </c>
      <c r="B360" s="123" t="s">
        <v>1515</v>
      </c>
      <c r="C360" s="123" t="s">
        <v>1514</v>
      </c>
      <c r="D360" s="123">
        <v>1</v>
      </c>
      <c r="E360" s="11">
        <f>E359+F354</f>
        <v>851</v>
      </c>
    </row>
    <row r="361" ht="16.5" spans="1:5">
      <c r="A361" s="123" t="s">
        <v>1875</v>
      </c>
      <c r="B361" s="123" t="s">
        <v>1515</v>
      </c>
      <c r="C361" s="123" t="s">
        <v>1514</v>
      </c>
      <c r="D361" s="123">
        <v>1</v>
      </c>
      <c r="E361" s="11">
        <f>E360+F354</f>
        <v>884</v>
      </c>
    </row>
    <row r="362" ht="16.5" spans="1:5">
      <c r="A362" s="123" t="s">
        <v>1876</v>
      </c>
      <c r="B362" s="123" t="s">
        <v>1515</v>
      </c>
      <c r="C362" s="123" t="s">
        <v>1514</v>
      </c>
      <c r="D362" s="123">
        <v>1</v>
      </c>
      <c r="E362" s="11">
        <f>E361+F354</f>
        <v>917</v>
      </c>
    </row>
    <row r="363" ht="16.5" spans="1:5">
      <c r="A363" s="123" t="s">
        <v>1877</v>
      </c>
      <c r="B363" s="123" t="s">
        <v>1515</v>
      </c>
      <c r="C363" s="123" t="s">
        <v>1514</v>
      </c>
      <c r="D363" s="123">
        <v>1</v>
      </c>
      <c r="E363" s="11">
        <f>E362+F354</f>
        <v>950</v>
      </c>
    </row>
    <row r="364" ht="16.5" spans="1:6">
      <c r="A364" s="123" t="s">
        <v>1878</v>
      </c>
      <c r="B364" s="123" t="s">
        <v>1515</v>
      </c>
      <c r="C364" s="123" t="s">
        <v>1514</v>
      </c>
      <c r="D364" s="123">
        <v>2</v>
      </c>
      <c r="E364" s="124">
        <f>附属武器!I47</f>
        <v>990</v>
      </c>
      <c r="F364">
        <f>INT((E374-E364)/10)</f>
        <v>33</v>
      </c>
    </row>
    <row r="365" ht="16.5" spans="1:5">
      <c r="A365" s="123" t="s">
        <v>1879</v>
      </c>
      <c r="B365" s="123" t="s">
        <v>1515</v>
      </c>
      <c r="C365" s="123" t="s">
        <v>1514</v>
      </c>
      <c r="D365" s="123">
        <v>2</v>
      </c>
      <c r="E365" s="11">
        <f>E364+F364</f>
        <v>1023</v>
      </c>
    </row>
    <row r="366" ht="16.5" spans="1:5">
      <c r="A366" s="123" t="s">
        <v>1880</v>
      </c>
      <c r="B366" s="123" t="s">
        <v>1515</v>
      </c>
      <c r="C366" s="123" t="s">
        <v>1514</v>
      </c>
      <c r="D366" s="123">
        <v>2</v>
      </c>
      <c r="E366" s="11">
        <f>E365+F364</f>
        <v>1056</v>
      </c>
    </row>
    <row r="367" ht="16.5" spans="1:5">
      <c r="A367" s="123" t="s">
        <v>1881</v>
      </c>
      <c r="B367" s="123" t="s">
        <v>1515</v>
      </c>
      <c r="C367" s="123" t="s">
        <v>1514</v>
      </c>
      <c r="D367" s="123">
        <v>2</v>
      </c>
      <c r="E367" s="11">
        <f>E366+F364</f>
        <v>1089</v>
      </c>
    </row>
    <row r="368" ht="16.5" spans="1:5">
      <c r="A368" s="123" t="s">
        <v>1882</v>
      </c>
      <c r="B368" s="123" t="s">
        <v>1515</v>
      </c>
      <c r="C368" s="123" t="s">
        <v>1514</v>
      </c>
      <c r="D368" s="123">
        <v>2</v>
      </c>
      <c r="E368" s="11">
        <f>E367+F364</f>
        <v>1122</v>
      </c>
    </row>
    <row r="369" ht="16.5" spans="1:5">
      <c r="A369" s="123" t="s">
        <v>1883</v>
      </c>
      <c r="B369" s="123" t="s">
        <v>1515</v>
      </c>
      <c r="C369" s="123" t="s">
        <v>1514</v>
      </c>
      <c r="D369" s="123">
        <v>2</v>
      </c>
      <c r="E369" s="11">
        <f>E368+F364</f>
        <v>1155</v>
      </c>
    </row>
    <row r="370" ht="16.5" spans="1:5">
      <c r="A370" s="123" t="s">
        <v>1884</v>
      </c>
      <c r="B370" s="123" t="s">
        <v>1515</v>
      </c>
      <c r="C370" s="123" t="s">
        <v>1514</v>
      </c>
      <c r="D370" s="123">
        <v>2</v>
      </c>
      <c r="E370" s="11">
        <f>E369+F364</f>
        <v>1188</v>
      </c>
    </row>
    <row r="371" ht="16.5" spans="1:5">
      <c r="A371" s="123" t="s">
        <v>1885</v>
      </c>
      <c r="B371" s="123" t="s">
        <v>1515</v>
      </c>
      <c r="C371" s="123" t="s">
        <v>1514</v>
      </c>
      <c r="D371" s="123">
        <v>2</v>
      </c>
      <c r="E371" s="11">
        <f>E370+F364</f>
        <v>1221</v>
      </c>
    </row>
    <row r="372" ht="16.5" spans="1:5">
      <c r="A372" s="123" t="s">
        <v>1886</v>
      </c>
      <c r="B372" s="123" t="s">
        <v>1515</v>
      </c>
      <c r="C372" s="123" t="s">
        <v>1514</v>
      </c>
      <c r="D372" s="123">
        <v>2</v>
      </c>
      <c r="E372" s="11">
        <f>E371+F364</f>
        <v>1254</v>
      </c>
    </row>
    <row r="373" ht="16.5" spans="1:5">
      <c r="A373" s="123" t="s">
        <v>1887</v>
      </c>
      <c r="B373" s="123" t="s">
        <v>1515</v>
      </c>
      <c r="C373" s="123" t="s">
        <v>1514</v>
      </c>
      <c r="D373" s="123">
        <v>2</v>
      </c>
      <c r="E373" s="11">
        <f>E372+F364</f>
        <v>1287</v>
      </c>
    </row>
    <row r="374" ht="16.5" spans="1:6">
      <c r="A374" s="123" t="s">
        <v>1888</v>
      </c>
      <c r="B374" s="123" t="s">
        <v>1515</v>
      </c>
      <c r="C374" s="123" t="s">
        <v>1514</v>
      </c>
      <c r="D374" s="123">
        <v>3</v>
      </c>
      <c r="E374" s="124">
        <f>附属武器!I48</f>
        <v>1328</v>
      </c>
      <c r="F374">
        <f>INT((E384-E374)/10)</f>
        <v>33</v>
      </c>
    </row>
    <row r="375" ht="16.5" spans="1:5">
      <c r="A375" s="123" t="s">
        <v>1889</v>
      </c>
      <c r="B375" s="123" t="s">
        <v>1515</v>
      </c>
      <c r="C375" s="123" t="s">
        <v>1514</v>
      </c>
      <c r="D375" s="123">
        <v>3</v>
      </c>
      <c r="E375" s="11">
        <f>E374+F374</f>
        <v>1361</v>
      </c>
    </row>
    <row r="376" ht="16.5" spans="1:5">
      <c r="A376" s="123" t="s">
        <v>1890</v>
      </c>
      <c r="B376" s="123" t="s">
        <v>1515</v>
      </c>
      <c r="C376" s="123" t="s">
        <v>1514</v>
      </c>
      <c r="D376" s="123">
        <v>3</v>
      </c>
      <c r="E376" s="11">
        <f>E375+F374</f>
        <v>1394</v>
      </c>
    </row>
    <row r="377" ht="16.5" spans="1:5">
      <c r="A377" s="123" t="s">
        <v>1891</v>
      </c>
      <c r="B377" s="123" t="s">
        <v>1515</v>
      </c>
      <c r="C377" s="123" t="s">
        <v>1514</v>
      </c>
      <c r="D377" s="123">
        <v>3</v>
      </c>
      <c r="E377" s="11">
        <f>E376+F374</f>
        <v>1427</v>
      </c>
    </row>
    <row r="378" ht="16.5" spans="1:5">
      <c r="A378" s="123" t="s">
        <v>1892</v>
      </c>
      <c r="B378" s="123" t="s">
        <v>1515</v>
      </c>
      <c r="C378" s="123" t="s">
        <v>1514</v>
      </c>
      <c r="D378" s="123">
        <v>3</v>
      </c>
      <c r="E378" s="11">
        <f>E377+F374</f>
        <v>1460</v>
      </c>
    </row>
    <row r="379" ht="16.5" spans="1:5">
      <c r="A379" s="123" t="s">
        <v>1893</v>
      </c>
      <c r="B379" s="123" t="s">
        <v>1515</v>
      </c>
      <c r="C379" s="123" t="s">
        <v>1514</v>
      </c>
      <c r="D379" s="123">
        <v>3</v>
      </c>
      <c r="E379" s="11">
        <f>E378+F374</f>
        <v>1493</v>
      </c>
    </row>
    <row r="380" ht="16.5" spans="1:5">
      <c r="A380" s="123" t="s">
        <v>1894</v>
      </c>
      <c r="B380" s="123" t="s">
        <v>1515</v>
      </c>
      <c r="C380" s="123" t="s">
        <v>1514</v>
      </c>
      <c r="D380" s="123">
        <v>3</v>
      </c>
      <c r="E380" s="11">
        <f>E379+F374</f>
        <v>1526</v>
      </c>
    </row>
    <row r="381" ht="16.5" spans="1:5">
      <c r="A381" s="123" t="s">
        <v>1895</v>
      </c>
      <c r="B381" s="123" t="s">
        <v>1515</v>
      </c>
      <c r="C381" s="123" t="s">
        <v>1514</v>
      </c>
      <c r="D381" s="123">
        <v>3</v>
      </c>
      <c r="E381" s="11">
        <f>E380+F374</f>
        <v>1559</v>
      </c>
    </row>
    <row r="382" ht="16.5" spans="1:5">
      <c r="A382" s="123" t="s">
        <v>1896</v>
      </c>
      <c r="B382" s="123" t="s">
        <v>1515</v>
      </c>
      <c r="C382" s="123" t="s">
        <v>1514</v>
      </c>
      <c r="D382" s="123">
        <v>3</v>
      </c>
      <c r="E382" s="11">
        <f>E381+F374</f>
        <v>1592</v>
      </c>
    </row>
    <row r="383" ht="16.5" spans="1:5">
      <c r="A383" s="123" t="s">
        <v>1897</v>
      </c>
      <c r="B383" s="123" t="s">
        <v>1515</v>
      </c>
      <c r="C383" s="123" t="s">
        <v>1514</v>
      </c>
      <c r="D383" s="123">
        <v>3</v>
      </c>
      <c r="E383" s="11">
        <f>E382+F374</f>
        <v>1625</v>
      </c>
    </row>
    <row r="384" ht="16.5" spans="1:6">
      <c r="A384" s="123" t="s">
        <v>1898</v>
      </c>
      <c r="B384" s="123" t="s">
        <v>1515</v>
      </c>
      <c r="C384" s="123" t="s">
        <v>1514</v>
      </c>
      <c r="D384" s="123">
        <v>4</v>
      </c>
      <c r="E384" s="124">
        <f>附属武器!I49</f>
        <v>1665</v>
      </c>
      <c r="F384">
        <f>INT((E394-E384)/10)</f>
        <v>33</v>
      </c>
    </row>
    <row r="385" ht="16.5" spans="1:5">
      <c r="A385" s="123" t="s">
        <v>1899</v>
      </c>
      <c r="B385" s="123" t="s">
        <v>1515</v>
      </c>
      <c r="C385" s="123" t="s">
        <v>1514</v>
      </c>
      <c r="D385" s="123">
        <v>4</v>
      </c>
      <c r="E385" s="11">
        <f>E384+F384</f>
        <v>1698</v>
      </c>
    </row>
    <row r="386" ht="16.5" spans="1:5">
      <c r="A386" s="123" t="s">
        <v>1900</v>
      </c>
      <c r="B386" s="123" t="s">
        <v>1515</v>
      </c>
      <c r="C386" s="123" t="s">
        <v>1514</v>
      </c>
      <c r="D386" s="123">
        <v>4</v>
      </c>
      <c r="E386" s="11">
        <f>E385+F384</f>
        <v>1731</v>
      </c>
    </row>
    <row r="387" ht="16.5" spans="1:5">
      <c r="A387" s="123" t="s">
        <v>1901</v>
      </c>
      <c r="B387" s="123" t="s">
        <v>1515</v>
      </c>
      <c r="C387" s="123" t="s">
        <v>1514</v>
      </c>
      <c r="D387" s="123">
        <v>4</v>
      </c>
      <c r="E387" s="11">
        <f>E386+F384</f>
        <v>1764</v>
      </c>
    </row>
    <row r="388" ht="16.5" spans="1:5">
      <c r="A388" s="123" t="s">
        <v>1902</v>
      </c>
      <c r="B388" s="123" t="s">
        <v>1515</v>
      </c>
      <c r="C388" s="123" t="s">
        <v>1514</v>
      </c>
      <c r="D388" s="123">
        <v>4</v>
      </c>
      <c r="E388" s="11">
        <f>E387+F384</f>
        <v>1797</v>
      </c>
    </row>
    <row r="389" ht="16.5" spans="1:5">
      <c r="A389" s="123" t="s">
        <v>1903</v>
      </c>
      <c r="B389" s="123" t="s">
        <v>1515</v>
      </c>
      <c r="C389" s="123" t="s">
        <v>1514</v>
      </c>
      <c r="D389" s="123">
        <v>4</v>
      </c>
      <c r="E389" s="11">
        <f>E388+F384</f>
        <v>1830</v>
      </c>
    </row>
    <row r="390" ht="16.5" spans="1:5">
      <c r="A390" s="123" t="s">
        <v>1904</v>
      </c>
      <c r="B390" s="123" t="s">
        <v>1515</v>
      </c>
      <c r="C390" s="123" t="s">
        <v>1514</v>
      </c>
      <c r="D390" s="123">
        <v>4</v>
      </c>
      <c r="E390" s="11">
        <f>E389+F384</f>
        <v>1863</v>
      </c>
    </row>
    <row r="391" ht="16.5" spans="1:5">
      <c r="A391" s="123" t="s">
        <v>1905</v>
      </c>
      <c r="B391" s="123" t="s">
        <v>1515</v>
      </c>
      <c r="C391" s="123" t="s">
        <v>1514</v>
      </c>
      <c r="D391" s="123">
        <v>4</v>
      </c>
      <c r="E391" s="11">
        <f>E390+F384</f>
        <v>1896</v>
      </c>
    </row>
    <row r="392" ht="16.5" spans="1:5">
      <c r="A392" s="123" t="s">
        <v>1906</v>
      </c>
      <c r="B392" s="123" t="s">
        <v>1515</v>
      </c>
      <c r="C392" s="123" t="s">
        <v>1514</v>
      </c>
      <c r="D392" s="123">
        <v>4</v>
      </c>
      <c r="E392" s="11">
        <f>E391+F384</f>
        <v>1929</v>
      </c>
    </row>
    <row r="393" ht="16.5" spans="1:5">
      <c r="A393" s="123" t="s">
        <v>1907</v>
      </c>
      <c r="B393" s="123" t="s">
        <v>1515</v>
      </c>
      <c r="C393" s="123" t="s">
        <v>1514</v>
      </c>
      <c r="D393" s="123">
        <v>4</v>
      </c>
      <c r="E393" s="11">
        <f>E392+F384</f>
        <v>1962</v>
      </c>
    </row>
    <row r="394" ht="16.5" spans="1:6">
      <c r="A394" s="123" t="s">
        <v>1908</v>
      </c>
      <c r="B394" s="123" t="s">
        <v>1515</v>
      </c>
      <c r="C394" s="123" t="s">
        <v>1514</v>
      </c>
      <c r="D394" s="123">
        <v>5</v>
      </c>
      <c r="E394" s="124">
        <f>附属武器!I50</f>
        <v>2003</v>
      </c>
      <c r="F394">
        <f>F384</f>
        <v>33</v>
      </c>
    </row>
    <row r="395" ht="16.5" spans="1:5">
      <c r="A395" s="123" t="s">
        <v>1909</v>
      </c>
      <c r="B395" s="123" t="s">
        <v>1515</v>
      </c>
      <c r="C395" s="123" t="s">
        <v>1514</v>
      </c>
      <c r="D395" s="123">
        <v>5</v>
      </c>
      <c r="E395" s="11">
        <f>E394+F394</f>
        <v>2036</v>
      </c>
    </row>
    <row r="396" ht="16.5" spans="1:5">
      <c r="A396" s="123" t="s">
        <v>1910</v>
      </c>
      <c r="B396" s="123" t="s">
        <v>1515</v>
      </c>
      <c r="C396" s="123" t="s">
        <v>1514</v>
      </c>
      <c r="D396" s="123">
        <v>5</v>
      </c>
      <c r="E396" s="11">
        <f>E395+F394</f>
        <v>2069</v>
      </c>
    </row>
    <row r="397" ht="16.5" spans="1:5">
      <c r="A397" s="123" t="s">
        <v>1911</v>
      </c>
      <c r="B397" s="123" t="s">
        <v>1515</v>
      </c>
      <c r="C397" s="123" t="s">
        <v>1514</v>
      </c>
      <c r="D397" s="123">
        <v>5</v>
      </c>
      <c r="E397" s="11">
        <f>E396+F394</f>
        <v>2102</v>
      </c>
    </row>
    <row r="398" ht="16.5" spans="1:5">
      <c r="A398" s="123" t="s">
        <v>1912</v>
      </c>
      <c r="B398" s="123" t="s">
        <v>1515</v>
      </c>
      <c r="C398" s="123" t="s">
        <v>1514</v>
      </c>
      <c r="D398" s="123">
        <v>5</v>
      </c>
      <c r="E398" s="11">
        <f>E397+F394</f>
        <v>2135</v>
      </c>
    </row>
    <row r="399" ht="16.5" spans="1:5">
      <c r="A399" s="123" t="s">
        <v>1913</v>
      </c>
      <c r="B399" s="123" t="s">
        <v>1515</v>
      </c>
      <c r="C399" s="123" t="s">
        <v>1514</v>
      </c>
      <c r="D399" s="123">
        <v>5</v>
      </c>
      <c r="E399" s="11">
        <f>E398+F394</f>
        <v>2168</v>
      </c>
    </row>
    <row r="400" ht="16.5" spans="1:5">
      <c r="A400" s="123" t="s">
        <v>1914</v>
      </c>
      <c r="B400" s="123" t="s">
        <v>1515</v>
      </c>
      <c r="C400" s="123" t="s">
        <v>1514</v>
      </c>
      <c r="D400" s="123">
        <v>5</v>
      </c>
      <c r="E400" s="11">
        <f>E399+F394</f>
        <v>2201</v>
      </c>
    </row>
    <row r="401" ht="16.5" spans="1:5">
      <c r="A401" s="123" t="s">
        <v>1915</v>
      </c>
      <c r="B401" s="123" t="s">
        <v>1515</v>
      </c>
      <c r="C401" s="123" t="s">
        <v>1514</v>
      </c>
      <c r="D401" s="123">
        <v>5</v>
      </c>
      <c r="E401" s="11">
        <f>E400+F394</f>
        <v>2234</v>
      </c>
    </row>
    <row r="402" ht="16.5" spans="1:5">
      <c r="A402" s="123" t="s">
        <v>1916</v>
      </c>
      <c r="B402" s="123" t="s">
        <v>1515</v>
      </c>
      <c r="C402" s="123" t="s">
        <v>1514</v>
      </c>
      <c r="D402" s="123">
        <v>5</v>
      </c>
      <c r="E402" s="11">
        <f>E401+F394</f>
        <v>2267</v>
      </c>
    </row>
    <row r="403" ht="16.5" spans="1:5">
      <c r="A403" s="123" t="s">
        <v>1917</v>
      </c>
      <c r="B403" s="123" t="s">
        <v>1515</v>
      </c>
      <c r="C403" s="123" t="s">
        <v>1514</v>
      </c>
      <c r="D403" s="123">
        <v>5</v>
      </c>
      <c r="E403" s="11">
        <f>E402+F394</f>
        <v>2300</v>
      </c>
    </row>
  </sheetData>
  <pageMargins left="0.75" right="0.75" top="1" bottom="1" header="0.5" footer="0.5"/>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0000"/>
  </sheetPr>
  <dimension ref="E1:AF219"/>
  <sheetViews>
    <sheetView workbookViewId="0">
      <selection activeCell="A1" sqref="A1"/>
    </sheetView>
  </sheetViews>
  <sheetFormatPr defaultColWidth="9" defaultRowHeight="16.5"/>
  <cols>
    <col min="1" max="4" width="9" style="126"/>
    <col min="5" max="5" width="10.375" style="93" customWidth="1"/>
    <col min="6" max="6" width="17.625" style="94" customWidth="1"/>
    <col min="7" max="7" width="9.125" style="93" customWidth="1"/>
    <col min="8" max="10" width="11" style="126" customWidth="1"/>
    <col min="11" max="11" width="14.625" style="126" customWidth="1"/>
    <col min="12" max="12" width="14.125" style="126" customWidth="1"/>
    <col min="13" max="13" width="8.875" style="126" customWidth="1"/>
    <col min="14" max="14" width="9" style="126"/>
    <col min="15" max="16" width="11.25" style="126" customWidth="1"/>
    <col min="17" max="17" width="13.375" style="126" customWidth="1"/>
    <col min="18" max="18" width="8" style="126" customWidth="1"/>
    <col min="19" max="19" width="9.625" style="126" customWidth="1"/>
    <col min="20" max="20" width="8.25" style="126" customWidth="1"/>
    <col min="21" max="21" width="14.375" style="126" customWidth="1"/>
    <col min="22" max="22" width="14" style="126" customWidth="1"/>
    <col min="23" max="24" width="11.375" style="126" customWidth="1"/>
    <col min="25" max="25" width="11.5" style="126" customWidth="1"/>
    <col min="26" max="26" width="11.875" style="126" customWidth="1"/>
    <col min="27" max="27" width="13.125" style="126" customWidth="1"/>
    <col min="28" max="28" width="11.125" style="126" customWidth="1"/>
    <col min="29" max="29" width="9" style="126"/>
    <col min="30" max="30" width="9.625" style="93" customWidth="1"/>
    <col min="31" max="16384" width="9" style="126"/>
  </cols>
  <sheetData>
    <row r="1" s="125" customFormat="1" spans="5:30">
      <c r="E1" s="95" t="s">
        <v>303</v>
      </c>
      <c r="F1" s="95" t="s">
        <v>304</v>
      </c>
      <c r="G1" s="96" t="s">
        <v>305</v>
      </c>
      <c r="H1" s="97" t="s">
        <v>50</v>
      </c>
      <c r="I1" s="97" t="s">
        <v>45</v>
      </c>
      <c r="J1" s="97" t="s">
        <v>68</v>
      </c>
      <c r="K1" s="97" t="s">
        <v>69</v>
      </c>
      <c r="L1" s="97" t="s">
        <v>70</v>
      </c>
      <c r="M1" s="97" t="s">
        <v>71</v>
      </c>
      <c r="N1" s="97" t="s">
        <v>72</v>
      </c>
      <c r="O1" s="97" t="s">
        <v>73</v>
      </c>
      <c r="P1" s="97" t="s">
        <v>74</v>
      </c>
      <c r="Q1" s="97" t="s">
        <v>75</v>
      </c>
      <c r="R1" s="97" t="s">
        <v>76</v>
      </c>
      <c r="S1" s="97" t="s">
        <v>77</v>
      </c>
      <c r="T1" s="97" t="s">
        <v>78</v>
      </c>
      <c r="U1" s="97" t="s">
        <v>79</v>
      </c>
      <c r="V1" s="97" t="s">
        <v>80</v>
      </c>
      <c r="W1" s="97" t="s">
        <v>81</v>
      </c>
      <c r="X1" s="97" t="s">
        <v>82</v>
      </c>
      <c r="Y1" s="97" t="s">
        <v>83</v>
      </c>
      <c r="Z1" s="97" t="s">
        <v>84</v>
      </c>
      <c r="AA1" s="97" t="s">
        <v>85</v>
      </c>
      <c r="AB1" s="97" t="s">
        <v>86</v>
      </c>
      <c r="AD1" s="110" t="s">
        <v>314</v>
      </c>
    </row>
    <row r="2" s="125" customFormat="1" spans="5:30">
      <c r="E2" s="98" t="s">
        <v>87</v>
      </c>
      <c r="F2" s="98" t="s">
        <v>87</v>
      </c>
      <c r="G2" s="99" t="s">
        <v>87</v>
      </c>
      <c r="H2" s="97" t="s">
        <v>88</v>
      </c>
      <c r="I2" s="97" t="s">
        <v>88</v>
      </c>
      <c r="J2" s="97" t="s">
        <v>88</v>
      </c>
      <c r="K2" s="97" t="s">
        <v>88</v>
      </c>
      <c r="L2" s="97" t="s">
        <v>88</v>
      </c>
      <c r="M2" s="97" t="s">
        <v>88</v>
      </c>
      <c r="N2" s="97" t="s">
        <v>88</v>
      </c>
      <c r="O2" s="97" t="s">
        <v>89</v>
      </c>
      <c r="P2" s="97" t="s">
        <v>89</v>
      </c>
      <c r="Q2" s="97" t="s">
        <v>89</v>
      </c>
      <c r="R2" s="97" t="s">
        <v>89</v>
      </c>
      <c r="S2" s="97" t="s">
        <v>89</v>
      </c>
      <c r="T2" s="97" t="s">
        <v>89</v>
      </c>
      <c r="U2" s="97" t="s">
        <v>89</v>
      </c>
      <c r="V2" s="97" t="s">
        <v>89</v>
      </c>
      <c r="W2" s="97" t="s">
        <v>88</v>
      </c>
      <c r="X2" s="97" t="s">
        <v>88</v>
      </c>
      <c r="Y2" s="97" t="s">
        <v>89</v>
      </c>
      <c r="Z2" s="97" t="s">
        <v>89</v>
      </c>
      <c r="AA2" s="97" t="s">
        <v>89</v>
      </c>
      <c r="AB2" s="97" t="s">
        <v>89</v>
      </c>
      <c r="AD2" s="110"/>
    </row>
    <row r="3" s="125" customFormat="1" spans="5:30">
      <c r="E3" s="100" t="s">
        <v>318</v>
      </c>
      <c r="F3" s="100" t="s">
        <v>90</v>
      </c>
      <c r="G3" s="101" t="s">
        <v>319</v>
      </c>
      <c r="H3" s="102" t="s">
        <v>100</v>
      </c>
      <c r="I3" s="102" t="s">
        <v>101</v>
      </c>
      <c r="J3" s="102" t="s">
        <v>102</v>
      </c>
      <c r="K3" s="102" t="s">
        <v>103</v>
      </c>
      <c r="L3" s="102" t="s">
        <v>104</v>
      </c>
      <c r="M3" s="102" t="s">
        <v>105</v>
      </c>
      <c r="N3" s="102" t="s">
        <v>106</v>
      </c>
      <c r="O3" s="102" t="s">
        <v>107</v>
      </c>
      <c r="P3" s="102" t="s">
        <v>108</v>
      </c>
      <c r="Q3" s="102" t="s">
        <v>109</v>
      </c>
      <c r="R3" s="102" t="s">
        <v>110</v>
      </c>
      <c r="S3" s="102" t="s">
        <v>111</v>
      </c>
      <c r="T3" s="102" t="s">
        <v>112</v>
      </c>
      <c r="U3" s="102" t="s">
        <v>113</v>
      </c>
      <c r="V3" s="102" t="s">
        <v>114</v>
      </c>
      <c r="W3" s="102" t="s">
        <v>115</v>
      </c>
      <c r="X3" s="102" t="s">
        <v>116</v>
      </c>
      <c r="Y3" s="102" t="s">
        <v>117</v>
      </c>
      <c r="Z3" s="102" t="s">
        <v>118</v>
      </c>
      <c r="AA3" s="102" t="s">
        <v>119</v>
      </c>
      <c r="AB3" s="102" t="s">
        <v>120</v>
      </c>
      <c r="AD3" s="111"/>
    </row>
    <row r="4" spans="5:30">
      <c r="E4" s="103" t="s">
        <v>1918</v>
      </c>
      <c r="F4" s="104" t="s">
        <v>1919</v>
      </c>
      <c r="G4" s="103"/>
      <c r="H4" s="103">
        <v>0</v>
      </c>
      <c r="I4" s="103">
        <f>ROUND(AD4*0.15,0)</f>
        <v>15</v>
      </c>
      <c r="J4" s="103">
        <v>0</v>
      </c>
      <c r="K4" s="103">
        <v>0</v>
      </c>
      <c r="L4" s="103">
        <v>0</v>
      </c>
      <c r="M4" s="103">
        <v>0</v>
      </c>
      <c r="N4" s="103">
        <v>0</v>
      </c>
      <c r="O4" s="103">
        <v>0</v>
      </c>
      <c r="P4" s="103">
        <v>0</v>
      </c>
      <c r="Q4" s="103">
        <v>0</v>
      </c>
      <c r="R4" s="103">
        <v>0</v>
      </c>
      <c r="S4" s="103">
        <v>0</v>
      </c>
      <c r="T4" s="103">
        <v>0</v>
      </c>
      <c r="U4" s="103">
        <v>0</v>
      </c>
      <c r="V4" s="103">
        <v>0</v>
      </c>
      <c r="W4" s="103">
        <v>0</v>
      </c>
      <c r="X4" s="103">
        <v>0</v>
      </c>
      <c r="Y4" s="103">
        <v>0</v>
      </c>
      <c r="Z4" s="103">
        <v>0</v>
      </c>
      <c r="AA4" s="103">
        <v>0</v>
      </c>
      <c r="AB4" s="103">
        <v>0</v>
      </c>
      <c r="AD4" s="112">
        <f>ROUND(武器!V4/60*30,0)</f>
        <v>100</v>
      </c>
    </row>
    <row r="5" spans="5:31">
      <c r="E5" s="103" t="s">
        <v>1918</v>
      </c>
      <c r="F5" s="104" t="s">
        <v>1919</v>
      </c>
      <c r="G5" s="103"/>
      <c r="H5" s="103">
        <v>0</v>
      </c>
      <c r="I5" s="103">
        <f t="shared" ref="I5:I8" si="0">ROUND(AD5*0.15,0)</f>
        <v>26</v>
      </c>
      <c r="J5" s="103">
        <v>0</v>
      </c>
      <c r="K5" s="103">
        <v>0</v>
      </c>
      <c r="L5" s="103">
        <v>0</v>
      </c>
      <c r="M5" s="103">
        <v>0</v>
      </c>
      <c r="N5" s="103">
        <v>0</v>
      </c>
      <c r="O5" s="103">
        <v>0</v>
      </c>
      <c r="P5" s="103">
        <v>0</v>
      </c>
      <c r="Q5" s="103">
        <v>0</v>
      </c>
      <c r="R5" s="103">
        <v>0</v>
      </c>
      <c r="S5" s="103">
        <v>0</v>
      </c>
      <c r="T5" s="103">
        <v>0</v>
      </c>
      <c r="U5" s="103">
        <v>0</v>
      </c>
      <c r="V5" s="103">
        <v>0</v>
      </c>
      <c r="W5" s="103">
        <v>0</v>
      </c>
      <c r="X5" s="103">
        <v>0</v>
      </c>
      <c r="Y5" s="103">
        <v>0</v>
      </c>
      <c r="Z5" s="103">
        <v>0</v>
      </c>
      <c r="AA5" s="103">
        <v>0</v>
      </c>
      <c r="AB5" s="103">
        <v>0</v>
      </c>
      <c r="AD5" s="112">
        <f>ROUND(武器!V5/60*30,0)</f>
        <v>175</v>
      </c>
      <c r="AE5" s="126">
        <f>I5-I4</f>
        <v>11</v>
      </c>
    </row>
    <row r="6" spans="5:31">
      <c r="E6" s="103" t="s">
        <v>1918</v>
      </c>
      <c r="F6" s="104" t="s">
        <v>1919</v>
      </c>
      <c r="G6" s="103"/>
      <c r="H6" s="103">
        <v>0</v>
      </c>
      <c r="I6" s="103">
        <f t="shared" si="0"/>
        <v>38</v>
      </c>
      <c r="J6" s="103">
        <v>0</v>
      </c>
      <c r="K6" s="103">
        <v>0</v>
      </c>
      <c r="L6" s="103">
        <v>0</v>
      </c>
      <c r="M6" s="103">
        <v>0</v>
      </c>
      <c r="N6" s="103">
        <v>0</v>
      </c>
      <c r="O6" s="103">
        <v>0</v>
      </c>
      <c r="P6" s="103">
        <v>0</v>
      </c>
      <c r="Q6" s="103">
        <v>0</v>
      </c>
      <c r="R6" s="103">
        <v>0</v>
      </c>
      <c r="S6" s="103">
        <v>0</v>
      </c>
      <c r="T6" s="103">
        <v>0</v>
      </c>
      <c r="U6" s="103">
        <v>0</v>
      </c>
      <c r="V6" s="103">
        <v>0</v>
      </c>
      <c r="W6" s="103">
        <v>0</v>
      </c>
      <c r="X6" s="103">
        <v>0</v>
      </c>
      <c r="Y6" s="103">
        <v>0</v>
      </c>
      <c r="Z6" s="103">
        <v>0</v>
      </c>
      <c r="AA6" s="103">
        <v>0</v>
      </c>
      <c r="AB6" s="103">
        <v>0</v>
      </c>
      <c r="AD6" s="112">
        <f>ROUND(武器!V6/60*30,0)</f>
        <v>250</v>
      </c>
      <c r="AE6" s="126">
        <f t="shared" ref="AE6:AE8" si="1">I6-I5</f>
        <v>12</v>
      </c>
    </row>
    <row r="7" spans="5:31">
      <c r="E7" s="103" t="s">
        <v>1918</v>
      </c>
      <c r="F7" s="104" t="s">
        <v>1919</v>
      </c>
      <c r="G7" s="103"/>
      <c r="H7" s="103">
        <v>0</v>
      </c>
      <c r="I7" s="103">
        <f t="shared" si="0"/>
        <v>49</v>
      </c>
      <c r="J7" s="103">
        <v>0</v>
      </c>
      <c r="K7" s="103">
        <v>0</v>
      </c>
      <c r="L7" s="103">
        <v>0</v>
      </c>
      <c r="M7" s="103">
        <v>0</v>
      </c>
      <c r="N7" s="103">
        <v>0</v>
      </c>
      <c r="O7" s="103">
        <v>0</v>
      </c>
      <c r="P7" s="103">
        <v>0</v>
      </c>
      <c r="Q7" s="103">
        <v>0</v>
      </c>
      <c r="R7" s="103">
        <v>0</v>
      </c>
      <c r="S7" s="103">
        <v>0</v>
      </c>
      <c r="T7" s="103">
        <v>0</v>
      </c>
      <c r="U7" s="103">
        <v>0</v>
      </c>
      <c r="V7" s="103">
        <v>0</v>
      </c>
      <c r="W7" s="103">
        <v>0</v>
      </c>
      <c r="X7" s="103">
        <v>0</v>
      </c>
      <c r="Y7" s="103">
        <v>0</v>
      </c>
      <c r="Z7" s="103">
        <v>0</v>
      </c>
      <c r="AA7" s="103">
        <v>0</v>
      </c>
      <c r="AB7" s="103">
        <v>0</v>
      </c>
      <c r="AD7" s="112">
        <f>ROUND(武器!V7/60*30,0)</f>
        <v>325</v>
      </c>
      <c r="AE7" s="126">
        <f t="shared" si="1"/>
        <v>11</v>
      </c>
    </row>
    <row r="8" spans="5:31">
      <c r="E8" s="103" t="s">
        <v>1918</v>
      </c>
      <c r="F8" s="104" t="s">
        <v>1919</v>
      </c>
      <c r="G8" s="103"/>
      <c r="H8" s="103">
        <v>0</v>
      </c>
      <c r="I8" s="103">
        <f t="shared" si="0"/>
        <v>60</v>
      </c>
      <c r="J8" s="103">
        <v>0</v>
      </c>
      <c r="K8" s="103">
        <v>0</v>
      </c>
      <c r="L8" s="103">
        <v>0</v>
      </c>
      <c r="M8" s="103">
        <v>0</v>
      </c>
      <c r="N8" s="103">
        <v>0</v>
      </c>
      <c r="O8" s="103">
        <v>0</v>
      </c>
      <c r="P8" s="103">
        <v>0</v>
      </c>
      <c r="Q8" s="103">
        <v>0</v>
      </c>
      <c r="R8" s="103">
        <v>0</v>
      </c>
      <c r="S8" s="103">
        <v>0</v>
      </c>
      <c r="T8" s="103">
        <v>0</v>
      </c>
      <c r="U8" s="103">
        <v>0</v>
      </c>
      <c r="V8" s="103">
        <v>0</v>
      </c>
      <c r="W8" s="103">
        <v>0</v>
      </c>
      <c r="X8" s="103">
        <v>0</v>
      </c>
      <c r="Y8" s="103">
        <v>0</v>
      </c>
      <c r="Z8" s="103">
        <v>0</v>
      </c>
      <c r="AA8" s="103">
        <v>0</v>
      </c>
      <c r="AB8" s="103">
        <v>0</v>
      </c>
      <c r="AD8" s="112">
        <f>ROUND(武器!V8/60*30,0)</f>
        <v>400</v>
      </c>
      <c r="AE8" s="126">
        <f t="shared" si="1"/>
        <v>11</v>
      </c>
    </row>
    <row r="9" spans="5:7">
      <c r="E9" s="105"/>
      <c r="F9" s="106"/>
      <c r="G9" s="105"/>
    </row>
    <row r="10" spans="5:30">
      <c r="E10" s="103" t="s">
        <v>1920</v>
      </c>
      <c r="F10" s="127" t="s">
        <v>1921</v>
      </c>
      <c r="G10" s="103"/>
      <c r="H10" s="103">
        <v>0</v>
      </c>
      <c r="I10" s="103">
        <f>ROUND(AD10*0.15,0)</f>
        <v>17</v>
      </c>
      <c r="J10" s="103">
        <v>0</v>
      </c>
      <c r="K10" s="103">
        <v>0</v>
      </c>
      <c r="L10" s="103">
        <v>0</v>
      </c>
      <c r="M10" s="103">
        <v>0</v>
      </c>
      <c r="N10" s="103">
        <v>0</v>
      </c>
      <c r="O10" s="103">
        <v>0</v>
      </c>
      <c r="P10" s="103">
        <v>0</v>
      </c>
      <c r="Q10" s="103">
        <v>0</v>
      </c>
      <c r="R10" s="103">
        <v>0</v>
      </c>
      <c r="S10" s="103">
        <v>0</v>
      </c>
      <c r="T10" s="103">
        <v>0</v>
      </c>
      <c r="U10" s="103">
        <v>0</v>
      </c>
      <c r="V10" s="103">
        <v>0</v>
      </c>
      <c r="W10" s="103">
        <v>0</v>
      </c>
      <c r="X10" s="103">
        <v>0</v>
      </c>
      <c r="Y10" s="103">
        <v>0</v>
      </c>
      <c r="Z10" s="103">
        <v>0</v>
      </c>
      <c r="AA10" s="103">
        <v>0</v>
      </c>
      <c r="AB10" s="103">
        <v>0</v>
      </c>
      <c r="AD10" s="112">
        <f>ROUND(武器!V10/60*30,0)</f>
        <v>115</v>
      </c>
    </row>
    <row r="11" spans="5:31">
      <c r="E11" s="103" t="s">
        <v>1920</v>
      </c>
      <c r="F11" s="127" t="s">
        <v>1921</v>
      </c>
      <c r="G11" s="103"/>
      <c r="H11" s="103">
        <v>0</v>
      </c>
      <c r="I11" s="103">
        <f t="shared" ref="I11:I14" si="2">ROUND(AD11*0.15,0)</f>
        <v>29</v>
      </c>
      <c r="J11" s="103">
        <v>0</v>
      </c>
      <c r="K11" s="103">
        <v>0</v>
      </c>
      <c r="L11" s="103">
        <v>0</v>
      </c>
      <c r="M11" s="103">
        <v>0</v>
      </c>
      <c r="N11" s="103">
        <v>0</v>
      </c>
      <c r="O11" s="103">
        <v>0</v>
      </c>
      <c r="P11" s="103">
        <v>0</v>
      </c>
      <c r="Q11" s="103">
        <v>0</v>
      </c>
      <c r="R11" s="103">
        <v>0</v>
      </c>
      <c r="S11" s="103">
        <v>0</v>
      </c>
      <c r="T11" s="103">
        <v>0</v>
      </c>
      <c r="U11" s="103">
        <v>0</v>
      </c>
      <c r="V11" s="103">
        <v>0</v>
      </c>
      <c r="W11" s="103">
        <v>0</v>
      </c>
      <c r="X11" s="103">
        <v>0</v>
      </c>
      <c r="Y11" s="103">
        <v>0</v>
      </c>
      <c r="Z11" s="103">
        <v>0</v>
      </c>
      <c r="AA11" s="103">
        <v>0</v>
      </c>
      <c r="AB11" s="103">
        <v>0</v>
      </c>
      <c r="AD11" s="112">
        <f>ROUND(武器!V11/60*30,0)</f>
        <v>190</v>
      </c>
      <c r="AE11" s="126">
        <f>I11-I10</f>
        <v>12</v>
      </c>
    </row>
    <row r="12" spans="5:31">
      <c r="E12" s="103" t="s">
        <v>1920</v>
      </c>
      <c r="F12" s="127" t="s">
        <v>1921</v>
      </c>
      <c r="G12" s="103"/>
      <c r="H12" s="103">
        <v>0</v>
      </c>
      <c r="I12" s="103">
        <f t="shared" si="2"/>
        <v>40</v>
      </c>
      <c r="J12" s="103">
        <v>0</v>
      </c>
      <c r="K12" s="103">
        <v>0</v>
      </c>
      <c r="L12" s="103">
        <v>0</v>
      </c>
      <c r="M12" s="103">
        <v>0</v>
      </c>
      <c r="N12" s="103">
        <v>0</v>
      </c>
      <c r="O12" s="103">
        <v>0</v>
      </c>
      <c r="P12" s="103">
        <v>0</v>
      </c>
      <c r="Q12" s="103">
        <v>0</v>
      </c>
      <c r="R12" s="103">
        <v>0</v>
      </c>
      <c r="S12" s="103">
        <v>0</v>
      </c>
      <c r="T12" s="103">
        <v>0</v>
      </c>
      <c r="U12" s="103">
        <v>0</v>
      </c>
      <c r="V12" s="103">
        <v>0</v>
      </c>
      <c r="W12" s="103">
        <v>0</v>
      </c>
      <c r="X12" s="103">
        <v>0</v>
      </c>
      <c r="Y12" s="103">
        <v>0</v>
      </c>
      <c r="Z12" s="103">
        <v>0</v>
      </c>
      <c r="AA12" s="103">
        <v>0</v>
      </c>
      <c r="AB12" s="103">
        <v>0</v>
      </c>
      <c r="AD12" s="112">
        <f>ROUND(武器!V12/60*30,0)</f>
        <v>265</v>
      </c>
      <c r="AE12" s="126">
        <f t="shared" ref="AE12:AE14" si="3">I12-I11</f>
        <v>11</v>
      </c>
    </row>
    <row r="13" spans="5:31">
      <c r="E13" s="103" t="s">
        <v>1920</v>
      </c>
      <c r="F13" s="127" t="s">
        <v>1921</v>
      </c>
      <c r="G13" s="103"/>
      <c r="H13" s="103">
        <v>0</v>
      </c>
      <c r="I13" s="103">
        <f t="shared" si="2"/>
        <v>51</v>
      </c>
      <c r="J13" s="103">
        <v>0</v>
      </c>
      <c r="K13" s="103">
        <v>0</v>
      </c>
      <c r="L13" s="103">
        <v>0</v>
      </c>
      <c r="M13" s="103">
        <v>0</v>
      </c>
      <c r="N13" s="103">
        <v>0</v>
      </c>
      <c r="O13" s="103">
        <v>0</v>
      </c>
      <c r="P13" s="103">
        <v>0</v>
      </c>
      <c r="Q13" s="103">
        <v>0</v>
      </c>
      <c r="R13" s="103">
        <v>0</v>
      </c>
      <c r="S13" s="103">
        <v>0</v>
      </c>
      <c r="T13" s="103">
        <v>0</v>
      </c>
      <c r="U13" s="103">
        <v>0</v>
      </c>
      <c r="V13" s="103">
        <v>0</v>
      </c>
      <c r="W13" s="103">
        <v>0</v>
      </c>
      <c r="X13" s="103">
        <v>0</v>
      </c>
      <c r="Y13" s="103">
        <v>0</v>
      </c>
      <c r="Z13" s="103">
        <v>0</v>
      </c>
      <c r="AA13" s="103">
        <v>0</v>
      </c>
      <c r="AB13" s="103">
        <v>0</v>
      </c>
      <c r="AD13" s="112">
        <f>ROUND(武器!V13/60*30,0)</f>
        <v>340</v>
      </c>
      <c r="AE13" s="126">
        <f t="shared" si="3"/>
        <v>11</v>
      </c>
    </row>
    <row r="14" spans="5:31">
      <c r="E14" s="103" t="s">
        <v>1920</v>
      </c>
      <c r="F14" s="127" t="s">
        <v>1921</v>
      </c>
      <c r="G14" s="103"/>
      <c r="H14" s="103">
        <v>0</v>
      </c>
      <c r="I14" s="103">
        <f t="shared" si="2"/>
        <v>62</v>
      </c>
      <c r="J14" s="103">
        <v>0</v>
      </c>
      <c r="K14" s="103">
        <v>0</v>
      </c>
      <c r="L14" s="103">
        <v>0</v>
      </c>
      <c r="M14" s="103">
        <v>0</v>
      </c>
      <c r="N14" s="103">
        <v>0</v>
      </c>
      <c r="O14" s="103">
        <v>0</v>
      </c>
      <c r="P14" s="103">
        <v>0</v>
      </c>
      <c r="Q14" s="103">
        <v>0</v>
      </c>
      <c r="R14" s="103">
        <v>0</v>
      </c>
      <c r="S14" s="103">
        <v>0</v>
      </c>
      <c r="T14" s="103">
        <v>0</v>
      </c>
      <c r="U14" s="103">
        <v>0</v>
      </c>
      <c r="V14" s="103">
        <v>0</v>
      </c>
      <c r="W14" s="103">
        <v>0</v>
      </c>
      <c r="X14" s="103">
        <v>0</v>
      </c>
      <c r="Y14" s="103">
        <v>0</v>
      </c>
      <c r="Z14" s="103">
        <v>0</v>
      </c>
      <c r="AA14" s="103">
        <v>0</v>
      </c>
      <c r="AB14" s="103">
        <v>0</v>
      </c>
      <c r="AD14" s="112">
        <f>ROUND(武器!V14/60*30,0)</f>
        <v>415</v>
      </c>
      <c r="AE14" s="126">
        <f t="shared" si="3"/>
        <v>11</v>
      </c>
    </row>
    <row r="15" spans="5:5">
      <c r="E15" s="105"/>
    </row>
    <row r="16" spans="5:30">
      <c r="E16" s="103" t="s">
        <v>1922</v>
      </c>
      <c r="F16" s="127" t="s">
        <v>1923</v>
      </c>
      <c r="G16" s="103"/>
      <c r="H16" s="103">
        <f>ROUND(AD4*0.3,0)</f>
        <v>30</v>
      </c>
      <c r="I16" s="103">
        <f>ROUND(AD16*0.15,0)</f>
        <v>17</v>
      </c>
      <c r="J16" s="103">
        <v>0</v>
      </c>
      <c r="K16" s="103">
        <v>0</v>
      </c>
      <c r="L16" s="103">
        <v>0</v>
      </c>
      <c r="M16" s="103">
        <v>0</v>
      </c>
      <c r="N16" s="103">
        <v>0</v>
      </c>
      <c r="O16" s="103">
        <v>0</v>
      </c>
      <c r="P16" s="103">
        <v>0</v>
      </c>
      <c r="Q16" s="103">
        <v>0</v>
      </c>
      <c r="R16" s="103">
        <v>0</v>
      </c>
      <c r="S16" s="103">
        <v>0</v>
      </c>
      <c r="T16" s="103">
        <v>0</v>
      </c>
      <c r="U16" s="103">
        <v>0</v>
      </c>
      <c r="V16" s="103">
        <v>0</v>
      </c>
      <c r="W16" s="103">
        <v>0</v>
      </c>
      <c r="X16" s="103">
        <v>0</v>
      </c>
      <c r="Y16" s="103">
        <v>0</v>
      </c>
      <c r="Z16" s="103">
        <v>0</v>
      </c>
      <c r="AA16" s="103">
        <v>0</v>
      </c>
      <c r="AB16" s="103">
        <v>0</v>
      </c>
      <c r="AD16" s="112">
        <f>AD10</f>
        <v>115</v>
      </c>
    </row>
    <row r="17" spans="5:31">
      <c r="E17" s="103" t="s">
        <v>1922</v>
      </c>
      <c r="F17" s="127" t="s">
        <v>1923</v>
      </c>
      <c r="G17" s="103"/>
      <c r="H17" s="103">
        <f t="shared" ref="H17:H20" si="4">ROUND(AD5*0.3,0)</f>
        <v>53</v>
      </c>
      <c r="I17" s="103">
        <f t="shared" ref="I17:I20" si="5">ROUND(AD17*0.15,0)</f>
        <v>29</v>
      </c>
      <c r="J17" s="103">
        <v>0</v>
      </c>
      <c r="K17" s="103">
        <v>0</v>
      </c>
      <c r="L17" s="103">
        <v>0</v>
      </c>
      <c r="M17" s="103">
        <v>0</v>
      </c>
      <c r="N17" s="103">
        <v>0</v>
      </c>
      <c r="O17" s="103">
        <v>0</v>
      </c>
      <c r="P17" s="103">
        <v>0</v>
      </c>
      <c r="Q17" s="103">
        <v>0</v>
      </c>
      <c r="R17" s="103">
        <v>0</v>
      </c>
      <c r="S17" s="103">
        <v>0</v>
      </c>
      <c r="T17" s="103">
        <v>0</v>
      </c>
      <c r="U17" s="103">
        <v>0</v>
      </c>
      <c r="V17" s="103">
        <v>0</v>
      </c>
      <c r="W17" s="103">
        <v>0</v>
      </c>
      <c r="X17" s="103">
        <v>0</v>
      </c>
      <c r="Y17" s="103">
        <v>0</v>
      </c>
      <c r="Z17" s="103">
        <v>0</v>
      </c>
      <c r="AA17" s="103">
        <v>0</v>
      </c>
      <c r="AB17" s="103">
        <v>0</v>
      </c>
      <c r="AD17" s="112">
        <f t="shared" ref="AD17:AD20" si="6">AD11</f>
        <v>190</v>
      </c>
      <c r="AE17" s="126">
        <f>I17-I16</f>
        <v>12</v>
      </c>
    </row>
    <row r="18" spans="5:31">
      <c r="E18" s="103" t="s">
        <v>1922</v>
      </c>
      <c r="F18" s="127" t="s">
        <v>1923</v>
      </c>
      <c r="G18" s="103"/>
      <c r="H18" s="103">
        <f t="shared" si="4"/>
        <v>75</v>
      </c>
      <c r="I18" s="103">
        <f t="shared" si="5"/>
        <v>40</v>
      </c>
      <c r="J18" s="103">
        <v>0</v>
      </c>
      <c r="K18" s="103">
        <v>0</v>
      </c>
      <c r="L18" s="103">
        <v>0</v>
      </c>
      <c r="M18" s="103">
        <v>0</v>
      </c>
      <c r="N18" s="103">
        <v>0</v>
      </c>
      <c r="O18" s="103">
        <v>0</v>
      </c>
      <c r="P18" s="103">
        <v>0</v>
      </c>
      <c r="Q18" s="103">
        <v>0</v>
      </c>
      <c r="R18" s="103">
        <v>0</v>
      </c>
      <c r="S18" s="103">
        <v>0</v>
      </c>
      <c r="T18" s="103">
        <v>0</v>
      </c>
      <c r="U18" s="103">
        <v>0</v>
      </c>
      <c r="V18" s="103">
        <v>0</v>
      </c>
      <c r="W18" s="103">
        <v>0</v>
      </c>
      <c r="X18" s="103">
        <v>0</v>
      </c>
      <c r="Y18" s="103">
        <v>0</v>
      </c>
      <c r="Z18" s="103">
        <v>0</v>
      </c>
      <c r="AA18" s="103">
        <v>0</v>
      </c>
      <c r="AB18" s="103">
        <v>0</v>
      </c>
      <c r="AD18" s="112">
        <f t="shared" si="6"/>
        <v>265</v>
      </c>
      <c r="AE18" s="126">
        <f t="shared" ref="AE18:AE20" si="7">I18-I17</f>
        <v>11</v>
      </c>
    </row>
    <row r="19" spans="5:31">
      <c r="E19" s="103" t="s">
        <v>1922</v>
      </c>
      <c r="F19" s="127" t="s">
        <v>1923</v>
      </c>
      <c r="G19" s="103"/>
      <c r="H19" s="103">
        <f t="shared" si="4"/>
        <v>98</v>
      </c>
      <c r="I19" s="103">
        <f t="shared" si="5"/>
        <v>51</v>
      </c>
      <c r="J19" s="103">
        <v>0</v>
      </c>
      <c r="K19" s="103">
        <v>0</v>
      </c>
      <c r="L19" s="103">
        <v>0</v>
      </c>
      <c r="M19" s="103">
        <v>0</v>
      </c>
      <c r="N19" s="103">
        <v>0</v>
      </c>
      <c r="O19" s="103">
        <v>0</v>
      </c>
      <c r="P19" s="103">
        <v>0</v>
      </c>
      <c r="Q19" s="103">
        <v>0</v>
      </c>
      <c r="R19" s="103">
        <v>0</v>
      </c>
      <c r="S19" s="103">
        <v>0</v>
      </c>
      <c r="T19" s="103">
        <v>0</v>
      </c>
      <c r="U19" s="103">
        <v>0</v>
      </c>
      <c r="V19" s="103">
        <v>0</v>
      </c>
      <c r="W19" s="103">
        <v>0</v>
      </c>
      <c r="X19" s="103">
        <v>0</v>
      </c>
      <c r="Y19" s="103">
        <v>0</v>
      </c>
      <c r="Z19" s="103">
        <v>0</v>
      </c>
      <c r="AA19" s="103">
        <v>0</v>
      </c>
      <c r="AB19" s="103">
        <v>0</v>
      </c>
      <c r="AD19" s="112">
        <f t="shared" si="6"/>
        <v>340</v>
      </c>
      <c r="AE19" s="126">
        <f t="shared" si="7"/>
        <v>11</v>
      </c>
    </row>
    <row r="20" spans="5:31">
      <c r="E20" s="103" t="s">
        <v>1922</v>
      </c>
      <c r="F20" s="127" t="s">
        <v>1923</v>
      </c>
      <c r="G20" s="103"/>
      <c r="H20" s="103">
        <f t="shared" si="4"/>
        <v>120</v>
      </c>
      <c r="I20" s="103">
        <f t="shared" si="5"/>
        <v>62</v>
      </c>
      <c r="J20" s="103">
        <v>0</v>
      </c>
      <c r="K20" s="103">
        <v>0</v>
      </c>
      <c r="L20" s="103">
        <v>0</v>
      </c>
      <c r="M20" s="103">
        <v>0</v>
      </c>
      <c r="N20" s="103">
        <v>0</v>
      </c>
      <c r="O20" s="103">
        <v>0</v>
      </c>
      <c r="P20" s="103">
        <v>0</v>
      </c>
      <c r="Q20" s="103">
        <v>0</v>
      </c>
      <c r="R20" s="103">
        <v>0</v>
      </c>
      <c r="S20" s="103">
        <v>0</v>
      </c>
      <c r="T20" s="103">
        <v>0</v>
      </c>
      <c r="U20" s="103">
        <v>0</v>
      </c>
      <c r="V20" s="103">
        <v>0</v>
      </c>
      <c r="W20" s="103">
        <v>0</v>
      </c>
      <c r="X20" s="103">
        <v>0</v>
      </c>
      <c r="Y20" s="103">
        <v>0</v>
      </c>
      <c r="Z20" s="103">
        <v>0</v>
      </c>
      <c r="AA20" s="103">
        <v>0</v>
      </c>
      <c r="AB20" s="103">
        <v>0</v>
      </c>
      <c r="AD20" s="112">
        <f t="shared" si="6"/>
        <v>415</v>
      </c>
      <c r="AE20" s="126">
        <f t="shared" si="7"/>
        <v>11</v>
      </c>
    </row>
    <row r="21" spans="5:5">
      <c r="E21" s="105"/>
    </row>
    <row r="22" spans="5:30">
      <c r="E22" s="103" t="s">
        <v>1924</v>
      </c>
      <c r="F22" s="127" t="s">
        <v>1925</v>
      </c>
      <c r="G22" s="103"/>
      <c r="H22" s="103">
        <v>0</v>
      </c>
      <c r="I22" s="103">
        <f>ROUND(AD22*0.15,0)</f>
        <v>17</v>
      </c>
      <c r="J22" s="103">
        <v>0</v>
      </c>
      <c r="K22" s="103">
        <v>0</v>
      </c>
      <c r="L22" s="103">
        <v>0</v>
      </c>
      <c r="M22" s="103">
        <v>50</v>
      </c>
      <c r="N22" s="103">
        <v>0</v>
      </c>
      <c r="O22" s="103">
        <v>0</v>
      </c>
      <c r="P22" s="103">
        <v>0</v>
      </c>
      <c r="Q22" s="103">
        <v>0</v>
      </c>
      <c r="R22" s="103">
        <v>0</v>
      </c>
      <c r="S22" s="103">
        <v>0</v>
      </c>
      <c r="T22" s="103">
        <v>0</v>
      </c>
      <c r="U22" s="103">
        <v>0</v>
      </c>
      <c r="V22" s="103">
        <v>0</v>
      </c>
      <c r="W22" s="103">
        <v>0</v>
      </c>
      <c r="X22" s="103">
        <v>0</v>
      </c>
      <c r="Y22" s="103">
        <v>0</v>
      </c>
      <c r="Z22" s="103">
        <v>0</v>
      </c>
      <c r="AA22" s="103">
        <v>0</v>
      </c>
      <c r="AB22" s="103">
        <v>0</v>
      </c>
      <c r="AD22" s="112">
        <f>AD16</f>
        <v>115</v>
      </c>
    </row>
    <row r="23" spans="5:31">
      <c r="E23" s="103" t="s">
        <v>1924</v>
      </c>
      <c r="F23" s="127" t="s">
        <v>1925</v>
      </c>
      <c r="G23" s="103"/>
      <c r="H23" s="103">
        <v>0</v>
      </c>
      <c r="I23" s="103">
        <f t="shared" ref="I23:I26" si="8">ROUND(AD23*0.15,0)</f>
        <v>29</v>
      </c>
      <c r="J23" s="103">
        <v>0</v>
      </c>
      <c r="K23" s="103">
        <v>0</v>
      </c>
      <c r="L23" s="103">
        <v>0</v>
      </c>
      <c r="M23" s="103">
        <f>M22+10</f>
        <v>60</v>
      </c>
      <c r="N23" s="103">
        <v>0</v>
      </c>
      <c r="O23" s="103">
        <v>0</v>
      </c>
      <c r="P23" s="103">
        <v>0</v>
      </c>
      <c r="Q23" s="103">
        <v>0</v>
      </c>
      <c r="R23" s="103">
        <v>0</v>
      </c>
      <c r="S23" s="103">
        <v>0</v>
      </c>
      <c r="T23" s="103">
        <v>0</v>
      </c>
      <c r="U23" s="103">
        <v>0</v>
      </c>
      <c r="V23" s="103">
        <v>0</v>
      </c>
      <c r="W23" s="103">
        <v>0</v>
      </c>
      <c r="X23" s="103">
        <v>0</v>
      </c>
      <c r="Y23" s="103">
        <v>0</v>
      </c>
      <c r="Z23" s="103">
        <v>0</v>
      </c>
      <c r="AA23" s="103">
        <v>0</v>
      </c>
      <c r="AB23" s="103">
        <v>0</v>
      </c>
      <c r="AD23" s="112">
        <f t="shared" ref="AD23:AD26" si="9">AD17</f>
        <v>190</v>
      </c>
      <c r="AE23" s="126">
        <f>I23-I22</f>
        <v>12</v>
      </c>
    </row>
    <row r="24" spans="5:31">
      <c r="E24" s="103" t="s">
        <v>1924</v>
      </c>
      <c r="F24" s="127" t="s">
        <v>1925</v>
      </c>
      <c r="G24" s="103"/>
      <c r="H24" s="103">
        <v>0</v>
      </c>
      <c r="I24" s="103">
        <f t="shared" si="8"/>
        <v>40</v>
      </c>
      <c r="J24" s="103">
        <v>0</v>
      </c>
      <c r="K24" s="103">
        <v>0</v>
      </c>
      <c r="L24" s="103">
        <v>0</v>
      </c>
      <c r="M24" s="103">
        <f t="shared" ref="M24:M26" si="10">M23+10</f>
        <v>70</v>
      </c>
      <c r="N24" s="103">
        <v>0</v>
      </c>
      <c r="O24" s="103">
        <v>0</v>
      </c>
      <c r="P24" s="103">
        <v>0</v>
      </c>
      <c r="Q24" s="103">
        <v>0</v>
      </c>
      <c r="R24" s="103">
        <v>0</v>
      </c>
      <c r="S24" s="103">
        <v>0</v>
      </c>
      <c r="T24" s="103">
        <v>0</v>
      </c>
      <c r="U24" s="103">
        <v>0</v>
      </c>
      <c r="V24" s="103">
        <v>0</v>
      </c>
      <c r="W24" s="103">
        <v>0</v>
      </c>
      <c r="X24" s="103">
        <v>0</v>
      </c>
      <c r="Y24" s="103">
        <v>0</v>
      </c>
      <c r="Z24" s="103">
        <v>0</v>
      </c>
      <c r="AA24" s="103">
        <v>0</v>
      </c>
      <c r="AB24" s="103">
        <v>0</v>
      </c>
      <c r="AD24" s="112">
        <f t="shared" si="9"/>
        <v>265</v>
      </c>
      <c r="AE24" s="126">
        <f t="shared" ref="AE24:AE26" si="11">I24-I23</f>
        <v>11</v>
      </c>
    </row>
    <row r="25" spans="5:31">
      <c r="E25" s="103" t="s">
        <v>1924</v>
      </c>
      <c r="F25" s="127" t="s">
        <v>1925</v>
      </c>
      <c r="G25" s="103"/>
      <c r="H25" s="103">
        <v>0</v>
      </c>
      <c r="I25" s="103">
        <f t="shared" si="8"/>
        <v>51</v>
      </c>
      <c r="J25" s="103">
        <v>0</v>
      </c>
      <c r="K25" s="103">
        <v>0</v>
      </c>
      <c r="L25" s="103">
        <v>0</v>
      </c>
      <c r="M25" s="103">
        <f t="shared" si="10"/>
        <v>80</v>
      </c>
      <c r="N25" s="103">
        <v>0</v>
      </c>
      <c r="O25" s="103">
        <v>0</v>
      </c>
      <c r="P25" s="103">
        <v>0</v>
      </c>
      <c r="Q25" s="103">
        <v>0</v>
      </c>
      <c r="R25" s="103">
        <v>0</v>
      </c>
      <c r="S25" s="103">
        <v>0</v>
      </c>
      <c r="T25" s="103">
        <v>0</v>
      </c>
      <c r="U25" s="103">
        <v>0</v>
      </c>
      <c r="V25" s="103">
        <v>0</v>
      </c>
      <c r="W25" s="103">
        <v>0</v>
      </c>
      <c r="X25" s="103">
        <v>0</v>
      </c>
      <c r="Y25" s="103">
        <v>0</v>
      </c>
      <c r="Z25" s="103">
        <v>0</v>
      </c>
      <c r="AA25" s="103">
        <v>0</v>
      </c>
      <c r="AB25" s="103">
        <v>0</v>
      </c>
      <c r="AD25" s="112">
        <f t="shared" si="9"/>
        <v>340</v>
      </c>
      <c r="AE25" s="126">
        <f t="shared" si="11"/>
        <v>11</v>
      </c>
    </row>
    <row r="26" spans="5:31">
      <c r="E26" s="103" t="s">
        <v>1924</v>
      </c>
      <c r="F26" s="127" t="s">
        <v>1925</v>
      </c>
      <c r="G26" s="103"/>
      <c r="H26" s="103">
        <v>0</v>
      </c>
      <c r="I26" s="103">
        <f t="shared" si="8"/>
        <v>62</v>
      </c>
      <c r="J26" s="103">
        <v>0</v>
      </c>
      <c r="K26" s="103">
        <v>0</v>
      </c>
      <c r="L26" s="103">
        <v>0</v>
      </c>
      <c r="M26" s="103">
        <f t="shared" si="10"/>
        <v>90</v>
      </c>
      <c r="N26" s="103">
        <v>0</v>
      </c>
      <c r="O26" s="103">
        <v>0</v>
      </c>
      <c r="P26" s="103">
        <v>0</v>
      </c>
      <c r="Q26" s="103">
        <v>0</v>
      </c>
      <c r="R26" s="103">
        <v>0</v>
      </c>
      <c r="S26" s="103">
        <v>0</v>
      </c>
      <c r="T26" s="103">
        <v>0</v>
      </c>
      <c r="U26" s="103">
        <v>0</v>
      </c>
      <c r="V26" s="103">
        <v>0</v>
      </c>
      <c r="W26" s="103">
        <v>0</v>
      </c>
      <c r="X26" s="103">
        <v>0</v>
      </c>
      <c r="Y26" s="103">
        <v>0</v>
      </c>
      <c r="Z26" s="103">
        <v>0</v>
      </c>
      <c r="AA26" s="103">
        <v>0</v>
      </c>
      <c r="AB26" s="103">
        <v>0</v>
      </c>
      <c r="AD26" s="112">
        <f t="shared" si="9"/>
        <v>415</v>
      </c>
      <c r="AE26" s="126">
        <f t="shared" si="11"/>
        <v>11</v>
      </c>
    </row>
    <row r="27" spans="5:5">
      <c r="E27" s="105"/>
    </row>
    <row r="28" spans="5:30">
      <c r="E28" s="103" t="s">
        <v>1926</v>
      </c>
      <c r="F28" s="127" t="s">
        <v>1927</v>
      </c>
      <c r="G28" s="103"/>
      <c r="H28" s="103">
        <v>0</v>
      </c>
      <c r="I28" s="103">
        <f>ROUND(AD28*0.15,0)</f>
        <v>17</v>
      </c>
      <c r="J28" s="103">
        <v>0</v>
      </c>
      <c r="K28" s="103">
        <v>0</v>
      </c>
      <c r="L28" s="103">
        <v>0</v>
      </c>
      <c r="M28" s="103">
        <v>0</v>
      </c>
      <c r="N28" s="103">
        <v>50</v>
      </c>
      <c r="O28" s="103">
        <v>0</v>
      </c>
      <c r="P28" s="103">
        <v>0</v>
      </c>
      <c r="Q28" s="103">
        <v>0</v>
      </c>
      <c r="R28" s="103">
        <v>0</v>
      </c>
      <c r="S28" s="103">
        <v>0</v>
      </c>
      <c r="T28" s="103">
        <v>0</v>
      </c>
      <c r="U28" s="103">
        <v>0</v>
      </c>
      <c r="V28" s="103">
        <v>0</v>
      </c>
      <c r="W28" s="103">
        <v>0</v>
      </c>
      <c r="X28" s="103">
        <v>0</v>
      </c>
      <c r="Y28" s="103">
        <v>0</v>
      </c>
      <c r="Z28" s="103">
        <v>0</v>
      </c>
      <c r="AA28" s="103">
        <v>0</v>
      </c>
      <c r="AB28" s="103">
        <v>0</v>
      </c>
      <c r="AD28" s="112">
        <f>AD22</f>
        <v>115</v>
      </c>
    </row>
    <row r="29" spans="5:31">
      <c r="E29" s="103" t="s">
        <v>1926</v>
      </c>
      <c r="F29" s="127" t="s">
        <v>1927</v>
      </c>
      <c r="G29" s="103"/>
      <c r="H29" s="103">
        <v>0</v>
      </c>
      <c r="I29" s="103">
        <f t="shared" ref="I29:I32" si="12">ROUND(AD29*0.15,0)</f>
        <v>29</v>
      </c>
      <c r="J29" s="103">
        <v>0</v>
      </c>
      <c r="K29" s="103">
        <v>0</v>
      </c>
      <c r="L29" s="103">
        <v>0</v>
      </c>
      <c r="M29" s="103">
        <v>0</v>
      </c>
      <c r="N29" s="103">
        <f>N28+10</f>
        <v>60</v>
      </c>
      <c r="O29" s="103">
        <v>0</v>
      </c>
      <c r="P29" s="103">
        <v>0</v>
      </c>
      <c r="Q29" s="103">
        <v>0</v>
      </c>
      <c r="R29" s="103">
        <v>0</v>
      </c>
      <c r="S29" s="103">
        <v>0</v>
      </c>
      <c r="T29" s="103">
        <v>0</v>
      </c>
      <c r="U29" s="103">
        <v>0</v>
      </c>
      <c r="V29" s="103">
        <v>0</v>
      </c>
      <c r="W29" s="103">
        <v>0</v>
      </c>
      <c r="X29" s="103">
        <v>0</v>
      </c>
      <c r="Y29" s="103">
        <v>0</v>
      </c>
      <c r="Z29" s="103">
        <v>0</v>
      </c>
      <c r="AA29" s="103">
        <v>0</v>
      </c>
      <c r="AB29" s="103">
        <v>0</v>
      </c>
      <c r="AD29" s="112">
        <f t="shared" ref="AD29:AD32" si="13">AD23</f>
        <v>190</v>
      </c>
      <c r="AE29" s="126">
        <f>I29-I28</f>
        <v>12</v>
      </c>
    </row>
    <row r="30" spans="5:31">
      <c r="E30" s="103" t="s">
        <v>1926</v>
      </c>
      <c r="F30" s="127" t="s">
        <v>1927</v>
      </c>
      <c r="G30" s="103"/>
      <c r="H30" s="103">
        <v>0</v>
      </c>
      <c r="I30" s="103">
        <f t="shared" si="12"/>
        <v>40</v>
      </c>
      <c r="J30" s="103">
        <v>0</v>
      </c>
      <c r="K30" s="103">
        <v>0</v>
      </c>
      <c r="L30" s="103">
        <v>0</v>
      </c>
      <c r="M30" s="103">
        <v>0</v>
      </c>
      <c r="N30" s="103">
        <f t="shared" ref="N30:N32" si="14">N29+10</f>
        <v>70</v>
      </c>
      <c r="O30" s="103">
        <v>0</v>
      </c>
      <c r="P30" s="103">
        <v>0</v>
      </c>
      <c r="Q30" s="103">
        <v>0</v>
      </c>
      <c r="R30" s="103">
        <v>0</v>
      </c>
      <c r="S30" s="103">
        <v>0</v>
      </c>
      <c r="T30" s="103">
        <v>0</v>
      </c>
      <c r="U30" s="103">
        <v>0</v>
      </c>
      <c r="V30" s="103">
        <v>0</v>
      </c>
      <c r="W30" s="103">
        <v>0</v>
      </c>
      <c r="X30" s="103">
        <v>0</v>
      </c>
      <c r="Y30" s="103">
        <v>0</v>
      </c>
      <c r="Z30" s="103">
        <v>0</v>
      </c>
      <c r="AA30" s="103">
        <v>0</v>
      </c>
      <c r="AB30" s="103">
        <v>0</v>
      </c>
      <c r="AD30" s="112">
        <f t="shared" si="13"/>
        <v>265</v>
      </c>
      <c r="AE30" s="126">
        <f t="shared" ref="AE30:AE32" si="15">I30-I29</f>
        <v>11</v>
      </c>
    </row>
    <row r="31" spans="5:31">
      <c r="E31" s="103" t="s">
        <v>1926</v>
      </c>
      <c r="F31" s="127" t="s">
        <v>1927</v>
      </c>
      <c r="G31" s="103"/>
      <c r="H31" s="103">
        <v>0</v>
      </c>
      <c r="I31" s="103">
        <f t="shared" si="12"/>
        <v>51</v>
      </c>
      <c r="J31" s="103">
        <v>0</v>
      </c>
      <c r="K31" s="103">
        <v>0</v>
      </c>
      <c r="L31" s="103">
        <v>0</v>
      </c>
      <c r="M31" s="103">
        <v>0</v>
      </c>
      <c r="N31" s="103">
        <f t="shared" si="14"/>
        <v>80</v>
      </c>
      <c r="O31" s="103">
        <v>0</v>
      </c>
      <c r="P31" s="103">
        <v>0</v>
      </c>
      <c r="Q31" s="103">
        <v>0</v>
      </c>
      <c r="R31" s="103">
        <v>0</v>
      </c>
      <c r="S31" s="103">
        <v>0</v>
      </c>
      <c r="T31" s="103">
        <v>0</v>
      </c>
      <c r="U31" s="103">
        <v>0</v>
      </c>
      <c r="V31" s="103">
        <v>0</v>
      </c>
      <c r="W31" s="103">
        <v>0</v>
      </c>
      <c r="X31" s="103">
        <v>0</v>
      </c>
      <c r="Y31" s="103">
        <v>0</v>
      </c>
      <c r="Z31" s="103">
        <v>0</v>
      </c>
      <c r="AA31" s="103">
        <v>0</v>
      </c>
      <c r="AB31" s="103">
        <v>0</v>
      </c>
      <c r="AD31" s="112">
        <f t="shared" si="13"/>
        <v>340</v>
      </c>
      <c r="AE31" s="126">
        <f t="shared" si="15"/>
        <v>11</v>
      </c>
    </row>
    <row r="32" spans="5:31">
      <c r="E32" s="103" t="s">
        <v>1926</v>
      </c>
      <c r="F32" s="127" t="s">
        <v>1927</v>
      </c>
      <c r="G32" s="103"/>
      <c r="H32" s="103">
        <v>0</v>
      </c>
      <c r="I32" s="103">
        <f t="shared" si="12"/>
        <v>62</v>
      </c>
      <c r="J32" s="103">
        <v>0</v>
      </c>
      <c r="K32" s="103">
        <v>0</v>
      </c>
      <c r="L32" s="103">
        <v>0</v>
      </c>
      <c r="M32" s="103">
        <v>0</v>
      </c>
      <c r="N32" s="103">
        <f t="shared" si="14"/>
        <v>90</v>
      </c>
      <c r="O32" s="103">
        <v>0</v>
      </c>
      <c r="P32" s="103">
        <v>0</v>
      </c>
      <c r="Q32" s="103">
        <v>0</v>
      </c>
      <c r="R32" s="103">
        <v>0</v>
      </c>
      <c r="S32" s="103">
        <v>0</v>
      </c>
      <c r="T32" s="103">
        <v>0</v>
      </c>
      <c r="U32" s="103">
        <v>0</v>
      </c>
      <c r="V32" s="103">
        <v>0</v>
      </c>
      <c r="W32" s="103">
        <v>0</v>
      </c>
      <c r="X32" s="103">
        <v>0</v>
      </c>
      <c r="Y32" s="103">
        <v>0</v>
      </c>
      <c r="Z32" s="103">
        <v>0</v>
      </c>
      <c r="AA32" s="103">
        <v>0</v>
      </c>
      <c r="AB32" s="103">
        <v>0</v>
      </c>
      <c r="AD32" s="112">
        <f t="shared" si="13"/>
        <v>415</v>
      </c>
      <c r="AE32" s="126">
        <f t="shared" si="15"/>
        <v>11</v>
      </c>
    </row>
    <row r="33" spans="5:5">
      <c r="E33" s="105"/>
    </row>
    <row r="34" spans="5:30">
      <c r="E34" s="103" t="s">
        <v>1928</v>
      </c>
      <c r="F34" s="127" t="s">
        <v>1929</v>
      </c>
      <c r="G34" s="103"/>
      <c r="H34" s="103">
        <v>0</v>
      </c>
      <c r="I34" s="103">
        <f>ROUND(AD34*0.15,0)</f>
        <v>17</v>
      </c>
      <c r="J34" s="103">
        <v>0</v>
      </c>
      <c r="K34" s="103">
        <v>0</v>
      </c>
      <c r="L34" s="103">
        <v>-50</v>
      </c>
      <c r="M34" s="103">
        <v>0</v>
      </c>
      <c r="N34" s="103">
        <v>0</v>
      </c>
      <c r="O34" s="103">
        <v>0</v>
      </c>
      <c r="P34" s="103">
        <v>0</v>
      </c>
      <c r="Q34" s="103">
        <v>0</v>
      </c>
      <c r="R34" s="103">
        <v>0</v>
      </c>
      <c r="S34" s="103">
        <v>0</v>
      </c>
      <c r="T34" s="103">
        <v>0</v>
      </c>
      <c r="U34" s="103">
        <v>0</v>
      </c>
      <c r="V34" s="103">
        <v>0</v>
      </c>
      <c r="W34" s="103">
        <v>0</v>
      </c>
      <c r="X34" s="103">
        <v>0</v>
      </c>
      <c r="Y34" s="103">
        <v>0</v>
      </c>
      <c r="Z34" s="103">
        <v>0</v>
      </c>
      <c r="AA34" s="103">
        <v>0</v>
      </c>
      <c r="AB34" s="103">
        <v>0</v>
      </c>
      <c r="AD34" s="112">
        <f>AD28</f>
        <v>115</v>
      </c>
    </row>
    <row r="35" spans="5:31">
      <c r="E35" s="103" t="s">
        <v>1928</v>
      </c>
      <c r="F35" s="127" t="s">
        <v>1929</v>
      </c>
      <c r="G35" s="103"/>
      <c r="H35" s="103">
        <v>0</v>
      </c>
      <c r="I35" s="103">
        <f t="shared" ref="I35:I38" si="16">ROUND(AD35*0.15,0)</f>
        <v>29</v>
      </c>
      <c r="J35" s="103">
        <v>0</v>
      </c>
      <c r="K35" s="103">
        <v>0</v>
      </c>
      <c r="L35" s="103">
        <v>-50</v>
      </c>
      <c r="M35" s="103">
        <v>0</v>
      </c>
      <c r="N35" s="103">
        <v>0</v>
      </c>
      <c r="O35" s="103">
        <v>0</v>
      </c>
      <c r="P35" s="103">
        <v>0</v>
      </c>
      <c r="Q35" s="103">
        <v>0</v>
      </c>
      <c r="R35" s="103">
        <v>0</v>
      </c>
      <c r="S35" s="103">
        <v>0</v>
      </c>
      <c r="T35" s="103">
        <v>0</v>
      </c>
      <c r="U35" s="103">
        <v>0</v>
      </c>
      <c r="V35" s="103">
        <v>0</v>
      </c>
      <c r="W35" s="103">
        <v>0</v>
      </c>
      <c r="X35" s="103">
        <v>0</v>
      </c>
      <c r="Y35" s="103">
        <v>0</v>
      </c>
      <c r="Z35" s="103">
        <v>0</v>
      </c>
      <c r="AA35" s="103">
        <v>0</v>
      </c>
      <c r="AB35" s="103">
        <v>0</v>
      </c>
      <c r="AD35" s="112">
        <f t="shared" ref="AD35:AD38" si="17">AD29</f>
        <v>190</v>
      </c>
      <c r="AE35" s="126">
        <f>I35-I34</f>
        <v>12</v>
      </c>
    </row>
    <row r="36" spans="5:31">
      <c r="E36" s="103" t="s">
        <v>1928</v>
      </c>
      <c r="F36" s="127" t="s">
        <v>1929</v>
      </c>
      <c r="G36" s="103"/>
      <c r="H36" s="103">
        <v>0</v>
      </c>
      <c r="I36" s="103">
        <f t="shared" si="16"/>
        <v>40</v>
      </c>
      <c r="J36" s="103">
        <v>0</v>
      </c>
      <c r="K36" s="103">
        <v>0</v>
      </c>
      <c r="L36" s="103">
        <v>-50</v>
      </c>
      <c r="M36" s="103">
        <v>0</v>
      </c>
      <c r="N36" s="103">
        <v>0</v>
      </c>
      <c r="O36" s="103">
        <v>0</v>
      </c>
      <c r="P36" s="103">
        <v>0</v>
      </c>
      <c r="Q36" s="103">
        <v>0</v>
      </c>
      <c r="R36" s="103">
        <v>0</v>
      </c>
      <c r="S36" s="103">
        <v>0</v>
      </c>
      <c r="T36" s="103">
        <v>0</v>
      </c>
      <c r="U36" s="103">
        <v>0</v>
      </c>
      <c r="V36" s="103">
        <v>0</v>
      </c>
      <c r="W36" s="103">
        <v>0</v>
      </c>
      <c r="X36" s="103">
        <v>0</v>
      </c>
      <c r="Y36" s="103">
        <v>0</v>
      </c>
      <c r="Z36" s="103">
        <v>0</v>
      </c>
      <c r="AA36" s="103">
        <v>0</v>
      </c>
      <c r="AB36" s="103">
        <v>0</v>
      </c>
      <c r="AD36" s="112">
        <f t="shared" si="17"/>
        <v>265</v>
      </c>
      <c r="AE36" s="126">
        <f t="shared" ref="AE36:AE38" si="18">I36-I35</f>
        <v>11</v>
      </c>
    </row>
    <row r="37" spans="5:31">
      <c r="E37" s="103" t="s">
        <v>1928</v>
      </c>
      <c r="F37" s="127" t="s">
        <v>1929</v>
      </c>
      <c r="G37" s="103"/>
      <c r="H37" s="103">
        <v>0</v>
      </c>
      <c r="I37" s="103">
        <f t="shared" si="16"/>
        <v>51</v>
      </c>
      <c r="J37" s="103">
        <v>0</v>
      </c>
      <c r="K37" s="103">
        <v>0</v>
      </c>
      <c r="L37" s="103">
        <v>-50</v>
      </c>
      <c r="M37" s="103">
        <v>0</v>
      </c>
      <c r="N37" s="103">
        <v>0</v>
      </c>
      <c r="O37" s="103">
        <v>0</v>
      </c>
      <c r="P37" s="103">
        <v>0</v>
      </c>
      <c r="Q37" s="103">
        <v>0</v>
      </c>
      <c r="R37" s="103">
        <v>0</v>
      </c>
      <c r="S37" s="103">
        <v>0</v>
      </c>
      <c r="T37" s="103">
        <v>0</v>
      </c>
      <c r="U37" s="103">
        <v>0</v>
      </c>
      <c r="V37" s="103">
        <v>0</v>
      </c>
      <c r="W37" s="103">
        <v>0</v>
      </c>
      <c r="X37" s="103">
        <v>0</v>
      </c>
      <c r="Y37" s="103">
        <v>0</v>
      </c>
      <c r="Z37" s="103">
        <v>0</v>
      </c>
      <c r="AA37" s="103">
        <v>0</v>
      </c>
      <c r="AB37" s="103">
        <v>0</v>
      </c>
      <c r="AD37" s="112">
        <f t="shared" si="17"/>
        <v>340</v>
      </c>
      <c r="AE37" s="126">
        <f t="shared" si="18"/>
        <v>11</v>
      </c>
    </row>
    <row r="38" spans="5:31">
      <c r="E38" s="103" t="s">
        <v>1928</v>
      </c>
      <c r="F38" s="127" t="s">
        <v>1929</v>
      </c>
      <c r="G38" s="103"/>
      <c r="H38" s="103">
        <v>0</v>
      </c>
      <c r="I38" s="103">
        <f t="shared" si="16"/>
        <v>62</v>
      </c>
      <c r="J38" s="103">
        <v>0</v>
      </c>
      <c r="K38" s="103">
        <v>0</v>
      </c>
      <c r="L38" s="103">
        <v>-50</v>
      </c>
      <c r="M38" s="103">
        <v>0</v>
      </c>
      <c r="N38" s="103">
        <v>0</v>
      </c>
      <c r="O38" s="103">
        <v>0</v>
      </c>
      <c r="P38" s="103">
        <v>0</v>
      </c>
      <c r="Q38" s="103">
        <v>0</v>
      </c>
      <c r="R38" s="103">
        <v>0</v>
      </c>
      <c r="S38" s="103">
        <v>0</v>
      </c>
      <c r="T38" s="103">
        <v>0</v>
      </c>
      <c r="U38" s="103">
        <v>0</v>
      </c>
      <c r="V38" s="103">
        <v>0</v>
      </c>
      <c r="W38" s="103">
        <v>0</v>
      </c>
      <c r="X38" s="103">
        <v>0</v>
      </c>
      <c r="Y38" s="103">
        <v>0</v>
      </c>
      <c r="Z38" s="103">
        <v>0</v>
      </c>
      <c r="AA38" s="103">
        <v>0</v>
      </c>
      <c r="AB38" s="103">
        <v>0</v>
      </c>
      <c r="AD38" s="112">
        <f t="shared" si="17"/>
        <v>415</v>
      </c>
      <c r="AE38" s="126">
        <f t="shared" si="18"/>
        <v>11</v>
      </c>
    </row>
    <row r="39" spans="5:5">
      <c r="E39" s="105"/>
    </row>
    <row r="40" spans="5:30">
      <c r="E40" s="103" t="s">
        <v>1930</v>
      </c>
      <c r="F40" s="128" t="s">
        <v>1931</v>
      </c>
      <c r="G40" s="103"/>
      <c r="H40" s="103">
        <f>ROUND(AD40*1,0)</f>
        <v>130</v>
      </c>
      <c r="I40" s="103">
        <f>ROUND(AD40*0.15,0)</f>
        <v>20</v>
      </c>
      <c r="J40" s="103">
        <v>0</v>
      </c>
      <c r="K40" s="103">
        <v>0</v>
      </c>
      <c r="L40" s="103">
        <v>0</v>
      </c>
      <c r="M40" s="103">
        <v>0</v>
      </c>
      <c r="N40" s="103">
        <v>0</v>
      </c>
      <c r="O40" s="103">
        <v>0</v>
      </c>
      <c r="P40" s="103">
        <v>0</v>
      </c>
      <c r="Q40" s="103">
        <v>0</v>
      </c>
      <c r="R40" s="103">
        <v>0</v>
      </c>
      <c r="S40" s="103">
        <v>0</v>
      </c>
      <c r="T40" s="103">
        <v>0</v>
      </c>
      <c r="U40" s="103">
        <v>0</v>
      </c>
      <c r="V40" s="103">
        <v>0</v>
      </c>
      <c r="W40" s="103">
        <v>0</v>
      </c>
      <c r="X40" s="103">
        <v>0</v>
      </c>
      <c r="Y40" s="103">
        <v>0</v>
      </c>
      <c r="Z40" s="103">
        <v>0</v>
      </c>
      <c r="AA40" s="103">
        <v>0</v>
      </c>
      <c r="AB40" s="103">
        <v>0</v>
      </c>
      <c r="AD40" s="112">
        <f>ROUND(武器!V58/60*30,0)</f>
        <v>130</v>
      </c>
    </row>
    <row r="41" spans="5:31">
      <c r="E41" s="103" t="s">
        <v>1930</v>
      </c>
      <c r="F41" s="128" t="s">
        <v>1931</v>
      </c>
      <c r="G41" s="103"/>
      <c r="H41" s="103">
        <f t="shared" ref="H41:H44" si="19">ROUND(AD41*1,0)</f>
        <v>205</v>
      </c>
      <c r="I41" s="103">
        <f t="shared" ref="I41:I44" si="20">ROUND(AD41*0.15,0)</f>
        <v>31</v>
      </c>
      <c r="J41" s="103">
        <v>0</v>
      </c>
      <c r="K41" s="103">
        <v>0</v>
      </c>
      <c r="L41" s="103">
        <v>0</v>
      </c>
      <c r="M41" s="103">
        <v>0</v>
      </c>
      <c r="N41" s="103">
        <v>0</v>
      </c>
      <c r="O41" s="103">
        <v>0</v>
      </c>
      <c r="P41" s="103">
        <v>0</v>
      </c>
      <c r="Q41" s="103">
        <v>0</v>
      </c>
      <c r="R41" s="103">
        <v>0</v>
      </c>
      <c r="S41" s="103">
        <v>0</v>
      </c>
      <c r="T41" s="103">
        <v>0</v>
      </c>
      <c r="U41" s="103">
        <v>0</v>
      </c>
      <c r="V41" s="103">
        <v>0</v>
      </c>
      <c r="W41" s="103">
        <v>0</v>
      </c>
      <c r="X41" s="103">
        <v>0</v>
      </c>
      <c r="Y41" s="103">
        <v>0</v>
      </c>
      <c r="Z41" s="103">
        <v>0</v>
      </c>
      <c r="AA41" s="103">
        <v>0</v>
      </c>
      <c r="AB41" s="103">
        <v>0</v>
      </c>
      <c r="AD41" s="112">
        <f>ROUND(武器!V59/60*30,0)</f>
        <v>205</v>
      </c>
      <c r="AE41" s="126">
        <f>I41-I40</f>
        <v>11</v>
      </c>
    </row>
    <row r="42" spans="5:31">
      <c r="E42" s="103" t="s">
        <v>1930</v>
      </c>
      <c r="F42" s="128" t="s">
        <v>1931</v>
      </c>
      <c r="G42" s="103"/>
      <c r="H42" s="103">
        <f t="shared" si="19"/>
        <v>280</v>
      </c>
      <c r="I42" s="103">
        <f t="shared" si="20"/>
        <v>42</v>
      </c>
      <c r="J42" s="103">
        <v>0</v>
      </c>
      <c r="K42" s="103">
        <v>0</v>
      </c>
      <c r="L42" s="103">
        <v>0</v>
      </c>
      <c r="M42" s="103">
        <v>0</v>
      </c>
      <c r="N42" s="103">
        <v>0</v>
      </c>
      <c r="O42" s="103">
        <v>0</v>
      </c>
      <c r="P42" s="103">
        <v>0</v>
      </c>
      <c r="Q42" s="103">
        <v>0</v>
      </c>
      <c r="R42" s="103">
        <v>0</v>
      </c>
      <c r="S42" s="103">
        <v>0</v>
      </c>
      <c r="T42" s="103">
        <v>0</v>
      </c>
      <c r="U42" s="103">
        <v>0</v>
      </c>
      <c r="V42" s="103">
        <v>0</v>
      </c>
      <c r="W42" s="103">
        <v>0</v>
      </c>
      <c r="X42" s="103">
        <v>0</v>
      </c>
      <c r="Y42" s="103">
        <v>0</v>
      </c>
      <c r="Z42" s="103">
        <v>0</v>
      </c>
      <c r="AA42" s="103">
        <v>0</v>
      </c>
      <c r="AB42" s="103">
        <v>0</v>
      </c>
      <c r="AD42" s="112">
        <f>ROUND(武器!V60/60*30,0)</f>
        <v>280</v>
      </c>
      <c r="AE42" s="126">
        <f t="shared" ref="AE42:AE44" si="21">I42-I41</f>
        <v>11</v>
      </c>
    </row>
    <row r="43" spans="5:31">
      <c r="E43" s="103" t="s">
        <v>1930</v>
      </c>
      <c r="F43" s="128" t="s">
        <v>1931</v>
      </c>
      <c r="G43" s="103"/>
      <c r="H43" s="103">
        <f t="shared" si="19"/>
        <v>355</v>
      </c>
      <c r="I43" s="103">
        <f t="shared" si="20"/>
        <v>53</v>
      </c>
      <c r="J43" s="103">
        <v>0</v>
      </c>
      <c r="K43" s="103">
        <v>0</v>
      </c>
      <c r="L43" s="103">
        <v>0</v>
      </c>
      <c r="M43" s="103">
        <v>0</v>
      </c>
      <c r="N43" s="103">
        <v>0</v>
      </c>
      <c r="O43" s="103">
        <v>0</v>
      </c>
      <c r="P43" s="103">
        <v>0</v>
      </c>
      <c r="Q43" s="103">
        <v>0</v>
      </c>
      <c r="R43" s="103">
        <v>0</v>
      </c>
      <c r="S43" s="103">
        <v>0</v>
      </c>
      <c r="T43" s="103">
        <v>0</v>
      </c>
      <c r="U43" s="103">
        <v>0</v>
      </c>
      <c r="V43" s="103">
        <v>0</v>
      </c>
      <c r="W43" s="103">
        <v>0</v>
      </c>
      <c r="X43" s="103">
        <v>0</v>
      </c>
      <c r="Y43" s="103">
        <v>0</v>
      </c>
      <c r="Z43" s="103">
        <v>0</v>
      </c>
      <c r="AA43" s="103">
        <v>0</v>
      </c>
      <c r="AB43" s="103">
        <v>0</v>
      </c>
      <c r="AD43" s="112">
        <f>ROUND(武器!V61/60*30,0)</f>
        <v>355</v>
      </c>
      <c r="AE43" s="126">
        <f t="shared" si="21"/>
        <v>11</v>
      </c>
    </row>
    <row r="44" spans="5:32">
      <c r="E44" s="103" t="s">
        <v>1930</v>
      </c>
      <c r="F44" s="128" t="s">
        <v>1931</v>
      </c>
      <c r="G44" s="103"/>
      <c r="H44" s="103">
        <f t="shared" si="19"/>
        <v>430</v>
      </c>
      <c r="I44" s="103">
        <f t="shared" si="20"/>
        <v>65</v>
      </c>
      <c r="J44" s="103">
        <v>0</v>
      </c>
      <c r="K44" s="103">
        <v>0</v>
      </c>
      <c r="L44" s="103">
        <v>0</v>
      </c>
      <c r="M44" s="103">
        <v>0</v>
      </c>
      <c r="N44" s="103">
        <v>0</v>
      </c>
      <c r="O44" s="103">
        <v>0</v>
      </c>
      <c r="P44" s="103">
        <v>0</v>
      </c>
      <c r="Q44" s="103">
        <v>0</v>
      </c>
      <c r="R44" s="103">
        <v>0</v>
      </c>
      <c r="S44" s="103">
        <v>0</v>
      </c>
      <c r="T44" s="103">
        <v>0</v>
      </c>
      <c r="U44" s="103">
        <v>0</v>
      </c>
      <c r="V44" s="103">
        <v>0</v>
      </c>
      <c r="W44" s="103">
        <v>0</v>
      </c>
      <c r="X44" s="103">
        <v>0</v>
      </c>
      <c r="Y44" s="103">
        <v>0</v>
      </c>
      <c r="Z44" s="103">
        <v>0</v>
      </c>
      <c r="AA44" s="103">
        <v>0</v>
      </c>
      <c r="AB44" s="103">
        <v>0</v>
      </c>
      <c r="AD44" s="112">
        <f>ROUND(武器!V62/60*30,0)</f>
        <v>430</v>
      </c>
      <c r="AE44" s="126">
        <f t="shared" si="21"/>
        <v>12</v>
      </c>
      <c r="AF44" s="93"/>
    </row>
    <row r="45" spans="5:9">
      <c r="E45" s="105"/>
      <c r="I45" s="103"/>
    </row>
    <row r="46" spans="5:30">
      <c r="E46" s="103" t="s">
        <v>1932</v>
      </c>
      <c r="F46" s="128" t="s">
        <v>1933</v>
      </c>
      <c r="G46" s="103"/>
      <c r="H46" s="103">
        <v>0</v>
      </c>
      <c r="I46" s="103">
        <f>ROUND(AD46*0.15,0)</f>
        <v>20</v>
      </c>
      <c r="J46" s="103">
        <v>0</v>
      </c>
      <c r="K46" s="103">
        <v>0</v>
      </c>
      <c r="L46" s="103">
        <v>0</v>
      </c>
      <c r="M46" s="103">
        <v>0</v>
      </c>
      <c r="N46" s="103">
        <v>100</v>
      </c>
      <c r="O46" s="103">
        <v>0</v>
      </c>
      <c r="P46" s="103">
        <v>0</v>
      </c>
      <c r="Q46" s="103">
        <v>0</v>
      </c>
      <c r="R46" s="103">
        <v>0</v>
      </c>
      <c r="S46" s="103">
        <v>0</v>
      </c>
      <c r="T46" s="103">
        <v>0</v>
      </c>
      <c r="U46" s="103">
        <v>0</v>
      </c>
      <c r="V46" s="103">
        <v>0</v>
      </c>
      <c r="W46" s="103">
        <v>0</v>
      </c>
      <c r="X46" s="103">
        <v>0</v>
      </c>
      <c r="Y46" s="103">
        <v>0</v>
      </c>
      <c r="Z46" s="103">
        <v>0</v>
      </c>
      <c r="AA46" s="103">
        <v>0</v>
      </c>
      <c r="AB46" s="103">
        <v>0</v>
      </c>
      <c r="AD46" s="112">
        <f>AD40</f>
        <v>130</v>
      </c>
    </row>
    <row r="47" spans="5:31">
      <c r="E47" s="103" t="s">
        <v>1932</v>
      </c>
      <c r="F47" s="128" t="s">
        <v>1933</v>
      </c>
      <c r="G47" s="103"/>
      <c r="H47" s="103">
        <v>0</v>
      </c>
      <c r="I47" s="103">
        <f t="shared" ref="I47:I50" si="22">ROUND(AD47*0.15,0)</f>
        <v>31</v>
      </c>
      <c r="J47" s="103">
        <v>0</v>
      </c>
      <c r="K47" s="103">
        <v>0</v>
      </c>
      <c r="L47" s="103">
        <v>0</v>
      </c>
      <c r="M47" s="103">
        <v>0</v>
      </c>
      <c r="N47" s="103">
        <f>N46+50</f>
        <v>150</v>
      </c>
      <c r="O47" s="103">
        <v>0</v>
      </c>
      <c r="P47" s="103">
        <v>0</v>
      </c>
      <c r="Q47" s="103">
        <v>0</v>
      </c>
      <c r="R47" s="103">
        <v>0</v>
      </c>
      <c r="S47" s="103">
        <v>0</v>
      </c>
      <c r="T47" s="103">
        <v>0</v>
      </c>
      <c r="U47" s="103">
        <v>0</v>
      </c>
      <c r="V47" s="103">
        <v>0</v>
      </c>
      <c r="W47" s="103">
        <v>0</v>
      </c>
      <c r="X47" s="103">
        <v>0</v>
      </c>
      <c r="Y47" s="103">
        <v>0</v>
      </c>
      <c r="Z47" s="103">
        <v>0</v>
      </c>
      <c r="AA47" s="103">
        <v>0</v>
      </c>
      <c r="AB47" s="103">
        <v>0</v>
      </c>
      <c r="AD47" s="112">
        <f t="shared" ref="AD47:AD50" si="23">AD41</f>
        <v>205</v>
      </c>
      <c r="AE47" s="126">
        <f>I47-I46</f>
        <v>11</v>
      </c>
    </row>
    <row r="48" spans="5:31">
      <c r="E48" s="103" t="s">
        <v>1932</v>
      </c>
      <c r="F48" s="128" t="s">
        <v>1933</v>
      </c>
      <c r="G48" s="103"/>
      <c r="H48" s="103">
        <v>0</v>
      </c>
      <c r="I48" s="103">
        <f t="shared" si="22"/>
        <v>42</v>
      </c>
      <c r="J48" s="103">
        <v>0</v>
      </c>
      <c r="K48" s="103">
        <v>0</v>
      </c>
      <c r="L48" s="103">
        <v>0</v>
      </c>
      <c r="M48" s="103">
        <v>0</v>
      </c>
      <c r="N48" s="103">
        <f t="shared" ref="N48:N50" si="24">N47+50</f>
        <v>200</v>
      </c>
      <c r="O48" s="103">
        <v>0</v>
      </c>
      <c r="P48" s="103">
        <v>0</v>
      </c>
      <c r="Q48" s="103">
        <v>0</v>
      </c>
      <c r="R48" s="103">
        <v>0</v>
      </c>
      <c r="S48" s="103">
        <v>0</v>
      </c>
      <c r="T48" s="103">
        <v>0</v>
      </c>
      <c r="U48" s="103">
        <v>0</v>
      </c>
      <c r="V48" s="103">
        <v>0</v>
      </c>
      <c r="W48" s="103">
        <v>0</v>
      </c>
      <c r="X48" s="103">
        <v>0</v>
      </c>
      <c r="Y48" s="103">
        <v>0</v>
      </c>
      <c r="Z48" s="103">
        <v>0</v>
      </c>
      <c r="AA48" s="103">
        <v>0</v>
      </c>
      <c r="AB48" s="103">
        <v>0</v>
      </c>
      <c r="AD48" s="112">
        <f t="shared" si="23"/>
        <v>280</v>
      </c>
      <c r="AE48" s="126">
        <f t="shared" ref="AE48:AE50" si="25">I48-I47</f>
        <v>11</v>
      </c>
    </row>
    <row r="49" spans="5:31">
      <c r="E49" s="103" t="s">
        <v>1932</v>
      </c>
      <c r="F49" s="128" t="s">
        <v>1933</v>
      </c>
      <c r="G49" s="103"/>
      <c r="H49" s="103">
        <v>0</v>
      </c>
      <c r="I49" s="103">
        <f t="shared" si="22"/>
        <v>53</v>
      </c>
      <c r="J49" s="103">
        <v>0</v>
      </c>
      <c r="K49" s="103">
        <v>0</v>
      </c>
      <c r="L49" s="103">
        <v>0</v>
      </c>
      <c r="M49" s="103">
        <v>0</v>
      </c>
      <c r="N49" s="103">
        <f t="shared" si="24"/>
        <v>250</v>
      </c>
      <c r="O49" s="103">
        <v>0</v>
      </c>
      <c r="P49" s="103">
        <v>0</v>
      </c>
      <c r="Q49" s="103">
        <v>0</v>
      </c>
      <c r="R49" s="103">
        <v>0</v>
      </c>
      <c r="S49" s="103">
        <v>0</v>
      </c>
      <c r="T49" s="103">
        <v>0</v>
      </c>
      <c r="U49" s="103">
        <v>0</v>
      </c>
      <c r="V49" s="103">
        <v>0</v>
      </c>
      <c r="W49" s="103">
        <v>0</v>
      </c>
      <c r="X49" s="103">
        <v>0</v>
      </c>
      <c r="Y49" s="103">
        <v>0</v>
      </c>
      <c r="Z49" s="103">
        <v>0</v>
      </c>
      <c r="AA49" s="103">
        <v>0</v>
      </c>
      <c r="AB49" s="103">
        <v>0</v>
      </c>
      <c r="AD49" s="112">
        <f t="shared" si="23"/>
        <v>355</v>
      </c>
      <c r="AE49" s="126">
        <f t="shared" si="25"/>
        <v>11</v>
      </c>
    </row>
    <row r="50" spans="5:31">
      <c r="E50" s="103" t="s">
        <v>1932</v>
      </c>
      <c r="F50" s="128" t="s">
        <v>1933</v>
      </c>
      <c r="G50" s="103"/>
      <c r="H50" s="103">
        <v>0</v>
      </c>
      <c r="I50" s="103">
        <f t="shared" si="22"/>
        <v>65</v>
      </c>
      <c r="J50" s="103">
        <v>0</v>
      </c>
      <c r="K50" s="103">
        <v>0</v>
      </c>
      <c r="L50" s="103">
        <v>0</v>
      </c>
      <c r="M50" s="103">
        <v>0</v>
      </c>
      <c r="N50" s="103">
        <f t="shared" si="24"/>
        <v>300</v>
      </c>
      <c r="O50" s="103">
        <v>0</v>
      </c>
      <c r="P50" s="103">
        <v>0</v>
      </c>
      <c r="Q50" s="103">
        <v>0</v>
      </c>
      <c r="R50" s="103">
        <v>0</v>
      </c>
      <c r="S50" s="103">
        <v>0</v>
      </c>
      <c r="T50" s="103">
        <v>0</v>
      </c>
      <c r="U50" s="103">
        <v>0</v>
      </c>
      <c r="V50" s="103">
        <v>0</v>
      </c>
      <c r="W50" s="103">
        <v>0</v>
      </c>
      <c r="X50" s="103">
        <v>0</v>
      </c>
      <c r="Y50" s="103">
        <v>0</v>
      </c>
      <c r="Z50" s="103">
        <v>0</v>
      </c>
      <c r="AA50" s="103">
        <v>0</v>
      </c>
      <c r="AB50" s="103">
        <v>0</v>
      </c>
      <c r="AD50" s="112">
        <f t="shared" si="23"/>
        <v>430</v>
      </c>
      <c r="AE50" s="126">
        <f t="shared" si="25"/>
        <v>12</v>
      </c>
    </row>
    <row r="51" spans="5:5">
      <c r="E51" s="105"/>
    </row>
    <row r="52" spans="5:30">
      <c r="E52" s="103" t="s">
        <v>1934</v>
      </c>
      <c r="F52" s="128" t="s">
        <v>1935</v>
      </c>
      <c r="G52" s="103"/>
      <c r="H52" s="103">
        <v>0</v>
      </c>
      <c r="I52" s="103">
        <f>ROUND(AD52*0.15,0)</f>
        <v>20</v>
      </c>
      <c r="J52" s="103">
        <v>0</v>
      </c>
      <c r="K52" s="103">
        <v>0</v>
      </c>
      <c r="L52" s="103">
        <v>0</v>
      </c>
      <c r="M52" s="103">
        <v>100</v>
      </c>
      <c r="N52" s="103">
        <v>0</v>
      </c>
      <c r="O52" s="103">
        <v>0</v>
      </c>
      <c r="P52" s="103">
        <v>0</v>
      </c>
      <c r="Q52" s="103">
        <v>0</v>
      </c>
      <c r="R52" s="103">
        <v>0</v>
      </c>
      <c r="S52" s="103">
        <v>0</v>
      </c>
      <c r="T52" s="103">
        <v>0</v>
      </c>
      <c r="U52" s="103">
        <v>0</v>
      </c>
      <c r="V52" s="103">
        <v>0</v>
      </c>
      <c r="W52" s="103">
        <v>0</v>
      </c>
      <c r="X52" s="103">
        <v>0</v>
      </c>
      <c r="Y52" s="103">
        <v>0</v>
      </c>
      <c r="Z52" s="103">
        <v>0</v>
      </c>
      <c r="AA52" s="103">
        <v>0</v>
      </c>
      <c r="AB52" s="103">
        <v>0</v>
      </c>
      <c r="AD52" s="112">
        <f>AD46</f>
        <v>130</v>
      </c>
    </row>
    <row r="53" spans="5:31">
      <c r="E53" s="103" t="s">
        <v>1934</v>
      </c>
      <c r="F53" s="128" t="s">
        <v>1935</v>
      </c>
      <c r="G53" s="103"/>
      <c r="H53" s="103">
        <v>0</v>
      </c>
      <c r="I53" s="103">
        <f t="shared" ref="I53:I56" si="26">ROUND(AD53*0.15,0)</f>
        <v>31</v>
      </c>
      <c r="J53" s="103">
        <v>0</v>
      </c>
      <c r="K53" s="103">
        <v>0</v>
      </c>
      <c r="L53" s="103">
        <v>0</v>
      </c>
      <c r="M53" s="103">
        <f>M52+50</f>
        <v>150</v>
      </c>
      <c r="N53" s="103">
        <v>0</v>
      </c>
      <c r="O53" s="103">
        <v>0</v>
      </c>
      <c r="P53" s="103">
        <v>0</v>
      </c>
      <c r="Q53" s="103">
        <v>0</v>
      </c>
      <c r="R53" s="103">
        <v>0</v>
      </c>
      <c r="S53" s="103">
        <v>0</v>
      </c>
      <c r="T53" s="103">
        <v>0</v>
      </c>
      <c r="U53" s="103">
        <v>0</v>
      </c>
      <c r="V53" s="103">
        <v>0</v>
      </c>
      <c r="W53" s="103">
        <v>0</v>
      </c>
      <c r="X53" s="103">
        <v>0</v>
      </c>
      <c r="Y53" s="103">
        <v>0</v>
      </c>
      <c r="Z53" s="103">
        <v>0</v>
      </c>
      <c r="AA53" s="103">
        <v>0</v>
      </c>
      <c r="AB53" s="103">
        <v>0</v>
      </c>
      <c r="AD53" s="112">
        <f t="shared" ref="AD53:AD56" si="27">AD47</f>
        <v>205</v>
      </c>
      <c r="AE53" s="126">
        <f>I53-I52</f>
        <v>11</v>
      </c>
    </row>
    <row r="54" spans="5:31">
      <c r="E54" s="103" t="s">
        <v>1934</v>
      </c>
      <c r="F54" s="128" t="s">
        <v>1935</v>
      </c>
      <c r="G54" s="103"/>
      <c r="H54" s="103">
        <v>0</v>
      </c>
      <c r="I54" s="103">
        <f t="shared" si="26"/>
        <v>42</v>
      </c>
      <c r="J54" s="103">
        <v>0</v>
      </c>
      <c r="K54" s="103">
        <v>0</v>
      </c>
      <c r="L54" s="103">
        <v>0</v>
      </c>
      <c r="M54" s="103">
        <f t="shared" ref="M54:M56" si="28">M53+50</f>
        <v>200</v>
      </c>
      <c r="N54" s="103">
        <v>0</v>
      </c>
      <c r="O54" s="103">
        <v>0</v>
      </c>
      <c r="P54" s="103">
        <v>0</v>
      </c>
      <c r="Q54" s="103">
        <v>0</v>
      </c>
      <c r="R54" s="103">
        <v>0</v>
      </c>
      <c r="S54" s="103">
        <v>0</v>
      </c>
      <c r="T54" s="103">
        <v>0</v>
      </c>
      <c r="U54" s="103">
        <v>0</v>
      </c>
      <c r="V54" s="103">
        <v>0</v>
      </c>
      <c r="W54" s="103">
        <v>0</v>
      </c>
      <c r="X54" s="103">
        <v>0</v>
      </c>
      <c r="Y54" s="103">
        <v>0</v>
      </c>
      <c r="Z54" s="103">
        <v>0</v>
      </c>
      <c r="AA54" s="103">
        <v>0</v>
      </c>
      <c r="AB54" s="103">
        <v>0</v>
      </c>
      <c r="AD54" s="112">
        <f t="shared" si="27"/>
        <v>280</v>
      </c>
      <c r="AE54" s="126">
        <f t="shared" ref="AE54:AE56" si="29">I54-I53</f>
        <v>11</v>
      </c>
    </row>
    <row r="55" spans="5:31">
      <c r="E55" s="103" t="s">
        <v>1934</v>
      </c>
      <c r="F55" s="128" t="s">
        <v>1935</v>
      </c>
      <c r="G55" s="103"/>
      <c r="H55" s="103">
        <v>0</v>
      </c>
      <c r="I55" s="103">
        <f t="shared" si="26"/>
        <v>53</v>
      </c>
      <c r="J55" s="103">
        <v>0</v>
      </c>
      <c r="K55" s="103">
        <v>0</v>
      </c>
      <c r="L55" s="103">
        <v>0</v>
      </c>
      <c r="M55" s="103">
        <f t="shared" si="28"/>
        <v>250</v>
      </c>
      <c r="N55" s="103">
        <v>0</v>
      </c>
      <c r="O55" s="103">
        <v>0</v>
      </c>
      <c r="P55" s="103">
        <v>0</v>
      </c>
      <c r="Q55" s="103">
        <v>0</v>
      </c>
      <c r="R55" s="103">
        <v>0</v>
      </c>
      <c r="S55" s="103">
        <v>0</v>
      </c>
      <c r="T55" s="103">
        <v>0</v>
      </c>
      <c r="U55" s="103">
        <v>0</v>
      </c>
      <c r="V55" s="103">
        <v>0</v>
      </c>
      <c r="W55" s="103">
        <v>0</v>
      </c>
      <c r="X55" s="103">
        <v>0</v>
      </c>
      <c r="Y55" s="103">
        <v>0</v>
      </c>
      <c r="Z55" s="103">
        <v>0</v>
      </c>
      <c r="AA55" s="103">
        <v>0</v>
      </c>
      <c r="AB55" s="103">
        <v>0</v>
      </c>
      <c r="AD55" s="112">
        <f t="shared" si="27"/>
        <v>355</v>
      </c>
      <c r="AE55" s="126">
        <f t="shared" si="29"/>
        <v>11</v>
      </c>
    </row>
    <row r="56" spans="5:31">
      <c r="E56" s="103" t="s">
        <v>1934</v>
      </c>
      <c r="F56" s="128" t="s">
        <v>1935</v>
      </c>
      <c r="G56" s="103"/>
      <c r="H56" s="103">
        <v>0</v>
      </c>
      <c r="I56" s="103">
        <f t="shared" si="26"/>
        <v>65</v>
      </c>
      <c r="J56" s="103">
        <v>0</v>
      </c>
      <c r="K56" s="103">
        <v>0</v>
      </c>
      <c r="L56" s="103">
        <v>0</v>
      </c>
      <c r="M56" s="103">
        <f t="shared" si="28"/>
        <v>300</v>
      </c>
      <c r="N56" s="103">
        <v>0</v>
      </c>
      <c r="O56" s="103">
        <v>0</v>
      </c>
      <c r="P56" s="103">
        <v>0</v>
      </c>
      <c r="Q56" s="103">
        <v>0</v>
      </c>
      <c r="R56" s="103">
        <v>0</v>
      </c>
      <c r="S56" s="103">
        <v>0</v>
      </c>
      <c r="T56" s="103">
        <v>0</v>
      </c>
      <c r="U56" s="103">
        <v>0</v>
      </c>
      <c r="V56" s="103">
        <v>0</v>
      </c>
      <c r="W56" s="103">
        <v>0</v>
      </c>
      <c r="X56" s="103">
        <v>0</v>
      </c>
      <c r="Y56" s="103">
        <v>0</v>
      </c>
      <c r="Z56" s="103">
        <v>0</v>
      </c>
      <c r="AA56" s="103">
        <v>0</v>
      </c>
      <c r="AB56" s="103">
        <v>0</v>
      </c>
      <c r="AD56" s="112">
        <f t="shared" si="27"/>
        <v>430</v>
      </c>
      <c r="AE56" s="126">
        <f t="shared" si="29"/>
        <v>12</v>
      </c>
    </row>
    <row r="57" spans="5:5">
      <c r="E57" s="105"/>
    </row>
    <row r="58" spans="5:30">
      <c r="E58" s="103" t="s">
        <v>1936</v>
      </c>
      <c r="F58" s="129" t="s">
        <v>1937</v>
      </c>
      <c r="G58" s="103"/>
      <c r="H58" s="103">
        <f>ROUND(AD58*1,0)</f>
        <v>145</v>
      </c>
      <c r="I58" s="103">
        <f>ROUND(AD58*0.15,0)</f>
        <v>22</v>
      </c>
      <c r="J58" s="103">
        <v>0</v>
      </c>
      <c r="K58" s="103">
        <v>0</v>
      </c>
      <c r="L58" s="103">
        <v>0</v>
      </c>
      <c r="M58" s="103">
        <v>0</v>
      </c>
      <c r="N58" s="103">
        <v>0</v>
      </c>
      <c r="O58" s="103">
        <v>0</v>
      </c>
      <c r="P58" s="103">
        <v>0</v>
      </c>
      <c r="Q58" s="103">
        <v>0</v>
      </c>
      <c r="R58" s="103">
        <v>0</v>
      </c>
      <c r="S58" s="103">
        <v>0</v>
      </c>
      <c r="T58" s="103">
        <v>0</v>
      </c>
      <c r="U58" s="103">
        <v>0</v>
      </c>
      <c r="V58" s="103">
        <v>0</v>
      </c>
      <c r="W58" s="103">
        <v>0</v>
      </c>
      <c r="X58" s="103">
        <v>0</v>
      </c>
      <c r="Y58" s="103">
        <v>0</v>
      </c>
      <c r="Z58" s="103">
        <v>0</v>
      </c>
      <c r="AA58" s="103">
        <v>0</v>
      </c>
      <c r="AB58" s="103">
        <v>0</v>
      </c>
      <c r="AD58" s="112">
        <f>ROUND(武器!V76/60*30,0)</f>
        <v>145</v>
      </c>
    </row>
    <row r="59" spans="5:31">
      <c r="E59" s="103" t="s">
        <v>1936</v>
      </c>
      <c r="F59" s="129" t="s">
        <v>1937</v>
      </c>
      <c r="G59" s="103"/>
      <c r="H59" s="103">
        <f t="shared" ref="H59:H62" si="30">ROUND(AD59*1,0)</f>
        <v>220</v>
      </c>
      <c r="I59" s="103">
        <f t="shared" ref="I59:I62" si="31">ROUND(AD59*0.15,0)</f>
        <v>33</v>
      </c>
      <c r="J59" s="103">
        <v>0</v>
      </c>
      <c r="K59" s="103">
        <v>0</v>
      </c>
      <c r="L59" s="103">
        <v>0</v>
      </c>
      <c r="M59" s="103">
        <v>0</v>
      </c>
      <c r="N59" s="103">
        <v>0</v>
      </c>
      <c r="O59" s="103">
        <v>0</v>
      </c>
      <c r="P59" s="103">
        <v>0</v>
      </c>
      <c r="Q59" s="103">
        <v>0</v>
      </c>
      <c r="R59" s="103">
        <v>0</v>
      </c>
      <c r="S59" s="103">
        <v>0</v>
      </c>
      <c r="T59" s="103">
        <v>0</v>
      </c>
      <c r="U59" s="103">
        <v>0</v>
      </c>
      <c r="V59" s="103">
        <v>0</v>
      </c>
      <c r="W59" s="103">
        <v>0</v>
      </c>
      <c r="X59" s="103">
        <v>0</v>
      </c>
      <c r="Y59" s="103">
        <v>0</v>
      </c>
      <c r="Z59" s="103">
        <v>0</v>
      </c>
      <c r="AA59" s="103">
        <v>0</v>
      </c>
      <c r="AB59" s="103">
        <v>0</v>
      </c>
      <c r="AD59" s="112">
        <f>ROUND(武器!V77/60*30,0)</f>
        <v>220</v>
      </c>
      <c r="AE59" s="126">
        <f>I59-I58</f>
        <v>11</v>
      </c>
    </row>
    <row r="60" spans="5:31">
      <c r="E60" s="103" t="s">
        <v>1936</v>
      </c>
      <c r="F60" s="129" t="s">
        <v>1937</v>
      </c>
      <c r="G60" s="103"/>
      <c r="H60" s="103">
        <f t="shared" si="30"/>
        <v>295</v>
      </c>
      <c r="I60" s="103">
        <f t="shared" si="31"/>
        <v>44</v>
      </c>
      <c r="J60" s="103">
        <v>0</v>
      </c>
      <c r="K60" s="103">
        <v>0</v>
      </c>
      <c r="L60" s="103">
        <v>0</v>
      </c>
      <c r="M60" s="103">
        <v>0</v>
      </c>
      <c r="N60" s="103">
        <v>0</v>
      </c>
      <c r="O60" s="103">
        <v>0</v>
      </c>
      <c r="P60" s="103">
        <v>0</v>
      </c>
      <c r="Q60" s="103">
        <v>0</v>
      </c>
      <c r="R60" s="103">
        <v>0</v>
      </c>
      <c r="S60" s="103">
        <v>0</v>
      </c>
      <c r="T60" s="103">
        <v>0</v>
      </c>
      <c r="U60" s="103">
        <v>0</v>
      </c>
      <c r="V60" s="103">
        <v>0</v>
      </c>
      <c r="W60" s="103">
        <v>0</v>
      </c>
      <c r="X60" s="103">
        <v>0</v>
      </c>
      <c r="Y60" s="103">
        <v>0</v>
      </c>
      <c r="Z60" s="103">
        <v>0</v>
      </c>
      <c r="AA60" s="103">
        <v>0</v>
      </c>
      <c r="AB60" s="103">
        <v>0</v>
      </c>
      <c r="AD60" s="112">
        <f>ROUND(武器!V78/60*30,0)</f>
        <v>295</v>
      </c>
      <c r="AE60" s="126">
        <f t="shared" ref="AE60:AE62" si="32">I60-I59</f>
        <v>11</v>
      </c>
    </row>
    <row r="61" spans="5:31">
      <c r="E61" s="103" t="s">
        <v>1936</v>
      </c>
      <c r="F61" s="129" t="s">
        <v>1937</v>
      </c>
      <c r="G61" s="103"/>
      <c r="H61" s="103">
        <f t="shared" si="30"/>
        <v>370</v>
      </c>
      <c r="I61" s="103">
        <f t="shared" si="31"/>
        <v>56</v>
      </c>
      <c r="J61" s="103">
        <v>0</v>
      </c>
      <c r="K61" s="103">
        <v>0</v>
      </c>
      <c r="L61" s="103">
        <v>0</v>
      </c>
      <c r="M61" s="103">
        <v>0</v>
      </c>
      <c r="N61" s="103">
        <v>0</v>
      </c>
      <c r="O61" s="103">
        <v>0</v>
      </c>
      <c r="P61" s="103">
        <v>0</v>
      </c>
      <c r="Q61" s="103">
        <v>0</v>
      </c>
      <c r="R61" s="103">
        <v>0</v>
      </c>
      <c r="S61" s="103">
        <v>0</v>
      </c>
      <c r="T61" s="103">
        <v>0</v>
      </c>
      <c r="U61" s="103">
        <v>0</v>
      </c>
      <c r="V61" s="103">
        <v>0</v>
      </c>
      <c r="W61" s="103">
        <v>0</v>
      </c>
      <c r="X61" s="103">
        <v>0</v>
      </c>
      <c r="Y61" s="103">
        <v>0</v>
      </c>
      <c r="Z61" s="103">
        <v>0</v>
      </c>
      <c r="AA61" s="103">
        <v>0</v>
      </c>
      <c r="AB61" s="103">
        <v>0</v>
      </c>
      <c r="AD61" s="112">
        <f>ROUND(武器!V79/60*30,0)</f>
        <v>370</v>
      </c>
      <c r="AE61" s="126">
        <f t="shared" si="32"/>
        <v>12</v>
      </c>
    </row>
    <row r="62" spans="5:31">
      <c r="E62" s="103" t="s">
        <v>1936</v>
      </c>
      <c r="F62" s="129" t="s">
        <v>1937</v>
      </c>
      <c r="G62" s="103"/>
      <c r="H62" s="103">
        <f t="shared" si="30"/>
        <v>445</v>
      </c>
      <c r="I62" s="103">
        <f t="shared" si="31"/>
        <v>67</v>
      </c>
      <c r="J62" s="103">
        <v>0</v>
      </c>
      <c r="K62" s="103">
        <v>0</v>
      </c>
      <c r="L62" s="103">
        <v>0</v>
      </c>
      <c r="M62" s="103">
        <v>0</v>
      </c>
      <c r="N62" s="103">
        <v>0</v>
      </c>
      <c r="O62" s="103">
        <v>0</v>
      </c>
      <c r="P62" s="103">
        <v>0</v>
      </c>
      <c r="Q62" s="103">
        <v>0</v>
      </c>
      <c r="R62" s="103">
        <v>0</v>
      </c>
      <c r="S62" s="103">
        <v>0</v>
      </c>
      <c r="T62" s="103">
        <v>0</v>
      </c>
      <c r="U62" s="103">
        <v>0</v>
      </c>
      <c r="V62" s="103">
        <v>0</v>
      </c>
      <c r="W62" s="103">
        <v>0</v>
      </c>
      <c r="X62" s="103">
        <v>0</v>
      </c>
      <c r="Y62" s="103">
        <v>0</v>
      </c>
      <c r="Z62" s="103">
        <v>0</v>
      </c>
      <c r="AA62" s="103">
        <v>0</v>
      </c>
      <c r="AB62" s="103">
        <v>0</v>
      </c>
      <c r="AD62" s="112">
        <f>ROUND(武器!V80/60*30,0)</f>
        <v>445</v>
      </c>
      <c r="AE62" s="126">
        <f t="shared" si="32"/>
        <v>11</v>
      </c>
    </row>
    <row r="63" spans="5:5">
      <c r="E63" s="105"/>
    </row>
    <row r="64" spans="5:30">
      <c r="E64" s="103" t="s">
        <v>1938</v>
      </c>
      <c r="F64" s="129" t="s">
        <v>1939</v>
      </c>
      <c r="G64" s="103"/>
      <c r="H64" s="103">
        <v>0</v>
      </c>
      <c r="I64" s="103">
        <f>ROUND(AD64*0.15,0)</f>
        <v>22</v>
      </c>
      <c r="J64" s="103">
        <v>0</v>
      </c>
      <c r="K64" s="103">
        <v>0</v>
      </c>
      <c r="L64" s="103">
        <v>0</v>
      </c>
      <c r="M64" s="103">
        <v>130</v>
      </c>
      <c r="N64" s="103">
        <v>0</v>
      </c>
      <c r="O64" s="103">
        <v>0</v>
      </c>
      <c r="P64" s="103">
        <v>0</v>
      </c>
      <c r="Q64" s="103">
        <v>0</v>
      </c>
      <c r="R64" s="103">
        <v>0</v>
      </c>
      <c r="S64" s="103">
        <v>0</v>
      </c>
      <c r="T64" s="103">
        <v>0</v>
      </c>
      <c r="U64" s="103">
        <v>0</v>
      </c>
      <c r="V64" s="103">
        <v>0</v>
      </c>
      <c r="W64" s="103">
        <v>0</v>
      </c>
      <c r="X64" s="103">
        <v>0</v>
      </c>
      <c r="Y64" s="103">
        <v>0</v>
      </c>
      <c r="Z64" s="103">
        <v>0</v>
      </c>
      <c r="AA64" s="103">
        <v>0</v>
      </c>
      <c r="AB64" s="103">
        <v>0</v>
      </c>
      <c r="AD64" s="112">
        <f>AD58</f>
        <v>145</v>
      </c>
    </row>
    <row r="65" spans="5:31">
      <c r="E65" s="103" t="s">
        <v>1938</v>
      </c>
      <c r="F65" s="129" t="s">
        <v>1939</v>
      </c>
      <c r="G65" s="103"/>
      <c r="H65" s="103">
        <v>0</v>
      </c>
      <c r="I65" s="103">
        <f t="shared" ref="I65:I68" si="33">ROUND(AD65*0.15,0)</f>
        <v>33</v>
      </c>
      <c r="J65" s="103">
        <v>0</v>
      </c>
      <c r="K65" s="103">
        <v>0</v>
      </c>
      <c r="L65" s="103">
        <v>0</v>
      </c>
      <c r="M65" s="103">
        <f>M64+50</f>
        <v>180</v>
      </c>
      <c r="N65" s="103">
        <v>0</v>
      </c>
      <c r="O65" s="103">
        <v>0</v>
      </c>
      <c r="P65" s="103">
        <v>0</v>
      </c>
      <c r="Q65" s="103">
        <v>0</v>
      </c>
      <c r="R65" s="103">
        <v>0</v>
      </c>
      <c r="S65" s="103">
        <v>0</v>
      </c>
      <c r="T65" s="103">
        <v>0</v>
      </c>
      <c r="U65" s="103">
        <v>0</v>
      </c>
      <c r="V65" s="103">
        <v>0</v>
      </c>
      <c r="W65" s="103">
        <v>0</v>
      </c>
      <c r="X65" s="103">
        <v>0</v>
      </c>
      <c r="Y65" s="103">
        <v>0</v>
      </c>
      <c r="Z65" s="103">
        <v>0</v>
      </c>
      <c r="AA65" s="103">
        <v>0</v>
      </c>
      <c r="AB65" s="103">
        <v>0</v>
      </c>
      <c r="AD65" s="112">
        <f t="shared" ref="AD65:AD68" si="34">AD59</f>
        <v>220</v>
      </c>
      <c r="AE65" s="126">
        <f>I65-I64</f>
        <v>11</v>
      </c>
    </row>
    <row r="66" spans="5:31">
      <c r="E66" s="103" t="s">
        <v>1938</v>
      </c>
      <c r="F66" s="129" t="s">
        <v>1939</v>
      </c>
      <c r="G66" s="103"/>
      <c r="H66" s="103">
        <v>0</v>
      </c>
      <c r="I66" s="103">
        <f t="shared" si="33"/>
        <v>44</v>
      </c>
      <c r="J66" s="103">
        <v>0</v>
      </c>
      <c r="K66" s="103">
        <v>0</v>
      </c>
      <c r="L66" s="103">
        <v>0</v>
      </c>
      <c r="M66" s="103">
        <f t="shared" ref="M66:M68" si="35">M65+50</f>
        <v>230</v>
      </c>
      <c r="N66" s="103">
        <v>0</v>
      </c>
      <c r="O66" s="103">
        <v>0</v>
      </c>
      <c r="P66" s="103">
        <v>0</v>
      </c>
      <c r="Q66" s="103">
        <v>0</v>
      </c>
      <c r="R66" s="103">
        <v>0</v>
      </c>
      <c r="S66" s="103">
        <v>0</v>
      </c>
      <c r="T66" s="103">
        <v>0</v>
      </c>
      <c r="U66" s="103">
        <v>0</v>
      </c>
      <c r="V66" s="103">
        <v>0</v>
      </c>
      <c r="W66" s="103">
        <v>0</v>
      </c>
      <c r="X66" s="103">
        <v>0</v>
      </c>
      <c r="Y66" s="103">
        <v>0</v>
      </c>
      <c r="Z66" s="103">
        <v>0</v>
      </c>
      <c r="AA66" s="103">
        <v>0</v>
      </c>
      <c r="AB66" s="103">
        <v>0</v>
      </c>
      <c r="AD66" s="112">
        <f t="shared" si="34"/>
        <v>295</v>
      </c>
      <c r="AE66" s="126">
        <f t="shared" ref="AE66:AE68" si="36">I66-I65</f>
        <v>11</v>
      </c>
    </row>
    <row r="67" spans="5:31">
      <c r="E67" s="103" t="s">
        <v>1938</v>
      </c>
      <c r="F67" s="129" t="s">
        <v>1939</v>
      </c>
      <c r="G67" s="103"/>
      <c r="H67" s="103">
        <v>0</v>
      </c>
      <c r="I67" s="103">
        <f t="shared" si="33"/>
        <v>56</v>
      </c>
      <c r="J67" s="103">
        <v>0</v>
      </c>
      <c r="K67" s="103">
        <v>0</v>
      </c>
      <c r="L67" s="103">
        <v>0</v>
      </c>
      <c r="M67" s="103">
        <f t="shared" si="35"/>
        <v>280</v>
      </c>
      <c r="N67" s="103">
        <v>0</v>
      </c>
      <c r="O67" s="103">
        <v>0</v>
      </c>
      <c r="P67" s="103">
        <v>0</v>
      </c>
      <c r="Q67" s="103">
        <v>0</v>
      </c>
      <c r="R67" s="103">
        <v>0</v>
      </c>
      <c r="S67" s="103">
        <v>0</v>
      </c>
      <c r="T67" s="103">
        <v>0</v>
      </c>
      <c r="U67" s="103">
        <v>0</v>
      </c>
      <c r="V67" s="103">
        <v>0</v>
      </c>
      <c r="W67" s="103">
        <v>0</v>
      </c>
      <c r="X67" s="103">
        <v>0</v>
      </c>
      <c r="Y67" s="103">
        <v>0</v>
      </c>
      <c r="Z67" s="103">
        <v>0</v>
      </c>
      <c r="AA67" s="103">
        <v>0</v>
      </c>
      <c r="AB67" s="103">
        <v>0</v>
      </c>
      <c r="AD67" s="112">
        <f t="shared" si="34"/>
        <v>370</v>
      </c>
      <c r="AE67" s="126">
        <f t="shared" si="36"/>
        <v>12</v>
      </c>
    </row>
    <row r="68" spans="5:31">
      <c r="E68" s="103" t="s">
        <v>1938</v>
      </c>
      <c r="F68" s="129" t="s">
        <v>1939</v>
      </c>
      <c r="G68" s="103"/>
      <c r="H68" s="103">
        <v>0</v>
      </c>
      <c r="I68" s="103">
        <f t="shared" si="33"/>
        <v>67</v>
      </c>
      <c r="J68" s="103">
        <v>0</v>
      </c>
      <c r="K68" s="103">
        <v>0</v>
      </c>
      <c r="L68" s="103">
        <v>0</v>
      </c>
      <c r="M68" s="103">
        <f t="shared" si="35"/>
        <v>330</v>
      </c>
      <c r="N68" s="103">
        <v>0</v>
      </c>
      <c r="O68" s="103">
        <v>0</v>
      </c>
      <c r="P68" s="103">
        <v>0</v>
      </c>
      <c r="Q68" s="103">
        <v>0</v>
      </c>
      <c r="R68" s="103">
        <v>0</v>
      </c>
      <c r="S68" s="103">
        <v>0</v>
      </c>
      <c r="T68" s="103">
        <v>0</v>
      </c>
      <c r="U68" s="103">
        <v>0</v>
      </c>
      <c r="V68" s="103">
        <v>0</v>
      </c>
      <c r="W68" s="103">
        <v>0</v>
      </c>
      <c r="X68" s="103">
        <v>0</v>
      </c>
      <c r="Y68" s="103">
        <v>0</v>
      </c>
      <c r="Z68" s="103">
        <v>0</v>
      </c>
      <c r="AA68" s="103">
        <v>0</v>
      </c>
      <c r="AB68" s="103">
        <v>0</v>
      </c>
      <c r="AD68" s="112">
        <f t="shared" si="34"/>
        <v>445</v>
      </c>
      <c r="AE68" s="126">
        <f t="shared" si="36"/>
        <v>11</v>
      </c>
    </row>
    <row r="69" spans="5:6">
      <c r="E69" s="105"/>
      <c r="F69" s="108"/>
    </row>
    <row r="70" spans="5:30">
      <c r="E70" s="103" t="s">
        <v>1940</v>
      </c>
      <c r="F70" s="129" t="s">
        <v>1941</v>
      </c>
      <c r="G70" s="103"/>
      <c r="H70" s="103">
        <v>0</v>
      </c>
      <c r="I70" s="103">
        <f>ROUND(AD70*0.15,0)</f>
        <v>22</v>
      </c>
      <c r="J70" s="103">
        <v>0</v>
      </c>
      <c r="K70" s="103">
        <v>0</v>
      </c>
      <c r="L70" s="103">
        <v>0</v>
      </c>
      <c r="M70" s="103">
        <v>0</v>
      </c>
      <c r="N70" s="103">
        <v>50</v>
      </c>
      <c r="O70" s="103">
        <v>0</v>
      </c>
      <c r="P70" s="103">
        <v>0</v>
      </c>
      <c r="Q70" s="103">
        <v>0</v>
      </c>
      <c r="R70" s="103">
        <v>0</v>
      </c>
      <c r="S70" s="103">
        <v>0</v>
      </c>
      <c r="T70" s="103">
        <v>0</v>
      </c>
      <c r="U70" s="103">
        <v>0</v>
      </c>
      <c r="V70" s="103">
        <v>0</v>
      </c>
      <c r="W70" s="103">
        <v>0</v>
      </c>
      <c r="X70" s="103">
        <v>0</v>
      </c>
      <c r="Y70" s="103">
        <v>0</v>
      </c>
      <c r="Z70" s="103">
        <v>0</v>
      </c>
      <c r="AA70" s="103">
        <v>0</v>
      </c>
      <c r="AB70" s="103">
        <v>0</v>
      </c>
      <c r="AD70" s="112">
        <f>AD64</f>
        <v>145</v>
      </c>
    </row>
    <row r="71" spans="5:31">
      <c r="E71" s="103" t="s">
        <v>1940</v>
      </c>
      <c r="F71" s="129" t="s">
        <v>1941</v>
      </c>
      <c r="G71" s="103"/>
      <c r="H71" s="103">
        <v>0</v>
      </c>
      <c r="I71" s="103">
        <f t="shared" ref="I71:I74" si="37">ROUND(AD71*0.15,0)</f>
        <v>33</v>
      </c>
      <c r="J71" s="103">
        <v>0</v>
      </c>
      <c r="K71" s="103">
        <v>0</v>
      </c>
      <c r="L71" s="103">
        <v>0</v>
      </c>
      <c r="M71" s="103">
        <v>0</v>
      </c>
      <c r="N71" s="103">
        <f>N70+5</f>
        <v>55</v>
      </c>
      <c r="O71" s="103">
        <v>0</v>
      </c>
      <c r="P71" s="103">
        <v>0</v>
      </c>
      <c r="Q71" s="103">
        <v>0</v>
      </c>
      <c r="R71" s="103">
        <v>0</v>
      </c>
      <c r="S71" s="103">
        <v>0</v>
      </c>
      <c r="T71" s="103">
        <v>0</v>
      </c>
      <c r="U71" s="103">
        <v>0</v>
      </c>
      <c r="V71" s="103">
        <v>0</v>
      </c>
      <c r="W71" s="103">
        <v>0</v>
      </c>
      <c r="X71" s="103">
        <v>0</v>
      </c>
      <c r="Y71" s="103">
        <v>0</v>
      </c>
      <c r="Z71" s="103">
        <v>0</v>
      </c>
      <c r="AA71" s="103">
        <v>0</v>
      </c>
      <c r="AB71" s="103">
        <v>0</v>
      </c>
      <c r="AD71" s="112">
        <f t="shared" ref="AD71:AD74" si="38">AD65</f>
        <v>220</v>
      </c>
      <c r="AE71" s="126">
        <f>I71-I70</f>
        <v>11</v>
      </c>
    </row>
    <row r="72" spans="5:31">
      <c r="E72" s="103" t="s">
        <v>1940</v>
      </c>
      <c r="F72" s="129" t="s">
        <v>1941</v>
      </c>
      <c r="G72" s="103"/>
      <c r="H72" s="103">
        <v>0</v>
      </c>
      <c r="I72" s="103">
        <f t="shared" si="37"/>
        <v>44</v>
      </c>
      <c r="J72" s="103">
        <v>0</v>
      </c>
      <c r="K72" s="103">
        <v>0</v>
      </c>
      <c r="L72" s="103">
        <v>0</v>
      </c>
      <c r="M72" s="103">
        <v>0</v>
      </c>
      <c r="N72" s="103">
        <f t="shared" ref="N72:N74" si="39">N71+5</f>
        <v>60</v>
      </c>
      <c r="O72" s="103">
        <v>0</v>
      </c>
      <c r="P72" s="103">
        <v>0</v>
      </c>
      <c r="Q72" s="103">
        <v>0</v>
      </c>
      <c r="R72" s="103">
        <v>0</v>
      </c>
      <c r="S72" s="103">
        <v>0</v>
      </c>
      <c r="T72" s="103">
        <v>0</v>
      </c>
      <c r="U72" s="103">
        <v>0</v>
      </c>
      <c r="V72" s="103">
        <v>0</v>
      </c>
      <c r="W72" s="103">
        <v>0</v>
      </c>
      <c r="X72" s="103">
        <v>0</v>
      </c>
      <c r="Y72" s="103">
        <v>0</v>
      </c>
      <c r="Z72" s="103">
        <v>0</v>
      </c>
      <c r="AA72" s="103">
        <v>0</v>
      </c>
      <c r="AB72" s="103">
        <v>0</v>
      </c>
      <c r="AD72" s="112">
        <f t="shared" si="38"/>
        <v>295</v>
      </c>
      <c r="AE72" s="126">
        <f t="shared" ref="AE72:AE74" si="40">I72-I71</f>
        <v>11</v>
      </c>
    </row>
    <row r="73" spans="5:31">
      <c r="E73" s="103" t="s">
        <v>1940</v>
      </c>
      <c r="F73" s="129" t="s">
        <v>1941</v>
      </c>
      <c r="G73" s="103"/>
      <c r="H73" s="103">
        <v>0</v>
      </c>
      <c r="I73" s="103">
        <f t="shared" si="37"/>
        <v>56</v>
      </c>
      <c r="J73" s="103">
        <v>0</v>
      </c>
      <c r="K73" s="103">
        <v>0</v>
      </c>
      <c r="L73" s="103">
        <v>0</v>
      </c>
      <c r="M73" s="103">
        <v>0</v>
      </c>
      <c r="N73" s="103">
        <f t="shared" si="39"/>
        <v>65</v>
      </c>
      <c r="O73" s="103">
        <v>0</v>
      </c>
      <c r="P73" s="103">
        <v>0</v>
      </c>
      <c r="Q73" s="103">
        <v>0</v>
      </c>
      <c r="R73" s="103">
        <v>0</v>
      </c>
      <c r="S73" s="103">
        <v>0</v>
      </c>
      <c r="T73" s="103">
        <v>0</v>
      </c>
      <c r="U73" s="103">
        <v>0</v>
      </c>
      <c r="V73" s="103">
        <v>0</v>
      </c>
      <c r="W73" s="103">
        <v>0</v>
      </c>
      <c r="X73" s="103">
        <v>0</v>
      </c>
      <c r="Y73" s="103">
        <v>0</v>
      </c>
      <c r="Z73" s="103">
        <v>0</v>
      </c>
      <c r="AA73" s="103">
        <v>0</v>
      </c>
      <c r="AB73" s="103">
        <v>0</v>
      </c>
      <c r="AD73" s="112">
        <f t="shared" si="38"/>
        <v>370</v>
      </c>
      <c r="AE73" s="126">
        <f t="shared" si="40"/>
        <v>12</v>
      </c>
    </row>
    <row r="74" spans="5:31">
      <c r="E74" s="103" t="s">
        <v>1940</v>
      </c>
      <c r="F74" s="129" t="s">
        <v>1941</v>
      </c>
      <c r="G74" s="103"/>
      <c r="H74" s="103">
        <v>0</v>
      </c>
      <c r="I74" s="103">
        <f t="shared" si="37"/>
        <v>67</v>
      </c>
      <c r="J74" s="103">
        <v>0</v>
      </c>
      <c r="K74" s="103">
        <v>0</v>
      </c>
      <c r="L74" s="103">
        <v>0</v>
      </c>
      <c r="M74" s="103">
        <v>0</v>
      </c>
      <c r="N74" s="103">
        <f t="shared" si="39"/>
        <v>70</v>
      </c>
      <c r="O74" s="103">
        <v>0</v>
      </c>
      <c r="P74" s="103">
        <v>0</v>
      </c>
      <c r="Q74" s="103">
        <v>0</v>
      </c>
      <c r="R74" s="103">
        <v>0</v>
      </c>
      <c r="S74" s="103">
        <v>0</v>
      </c>
      <c r="T74" s="103">
        <v>0</v>
      </c>
      <c r="U74" s="103">
        <v>0</v>
      </c>
      <c r="V74" s="103">
        <v>0</v>
      </c>
      <c r="W74" s="103">
        <v>0</v>
      </c>
      <c r="X74" s="103">
        <v>0</v>
      </c>
      <c r="Y74" s="103">
        <v>0</v>
      </c>
      <c r="Z74" s="103">
        <v>0</v>
      </c>
      <c r="AA74" s="103">
        <v>0</v>
      </c>
      <c r="AB74" s="103">
        <v>0</v>
      </c>
      <c r="AD74" s="112">
        <f t="shared" si="38"/>
        <v>445</v>
      </c>
      <c r="AE74" s="126">
        <f t="shared" si="40"/>
        <v>11</v>
      </c>
    </row>
    <row r="75" spans="5:5">
      <c r="E75" s="113" t="s">
        <v>1942</v>
      </c>
    </row>
    <row r="76" spans="5:28">
      <c r="E76" s="103" t="s">
        <v>1943</v>
      </c>
      <c r="F76" s="104" t="s">
        <v>1944</v>
      </c>
      <c r="G76" s="103"/>
      <c r="H76" s="103">
        <f>ROUND(AD4*3,0)</f>
        <v>300</v>
      </c>
      <c r="I76" s="103"/>
      <c r="J76" s="103"/>
      <c r="K76" s="103"/>
      <c r="L76" s="103"/>
      <c r="M76" s="103"/>
      <c r="N76" s="103"/>
      <c r="O76" s="103"/>
      <c r="P76" s="103"/>
      <c r="Q76" s="103"/>
      <c r="R76" s="103"/>
      <c r="S76" s="103"/>
      <c r="T76" s="103"/>
      <c r="U76" s="103"/>
      <c r="V76" s="103"/>
      <c r="W76" s="103"/>
      <c r="X76" s="103"/>
      <c r="Y76" s="103"/>
      <c r="Z76" s="103"/>
      <c r="AA76" s="103"/>
      <c r="AB76" s="103"/>
    </row>
    <row r="77" spans="5:28">
      <c r="E77" s="103" t="s">
        <v>1943</v>
      </c>
      <c r="F77" s="104" t="s">
        <v>1944</v>
      </c>
      <c r="G77" s="103"/>
      <c r="H77" s="103">
        <f t="shared" ref="H77:H80" si="41">ROUND(AD5*3,0)</f>
        <v>525</v>
      </c>
      <c r="I77" s="103"/>
      <c r="J77" s="103"/>
      <c r="K77" s="103"/>
      <c r="L77" s="103"/>
      <c r="M77" s="103"/>
      <c r="N77" s="103"/>
      <c r="O77" s="103"/>
      <c r="P77" s="103"/>
      <c r="Q77" s="103"/>
      <c r="R77" s="103"/>
      <c r="S77" s="103"/>
      <c r="T77" s="103"/>
      <c r="U77" s="103"/>
      <c r="V77" s="103"/>
      <c r="W77" s="103"/>
      <c r="X77" s="103"/>
      <c r="Y77" s="103"/>
      <c r="Z77" s="103"/>
      <c r="AA77" s="103"/>
      <c r="AB77" s="103"/>
    </row>
    <row r="78" spans="5:28">
      <c r="E78" s="103" t="s">
        <v>1943</v>
      </c>
      <c r="F78" s="104" t="s">
        <v>1944</v>
      </c>
      <c r="G78" s="103"/>
      <c r="H78" s="103">
        <f t="shared" si="41"/>
        <v>750</v>
      </c>
      <c r="I78" s="103"/>
      <c r="J78" s="103"/>
      <c r="K78" s="103"/>
      <c r="L78" s="103"/>
      <c r="M78" s="103"/>
      <c r="N78" s="103"/>
      <c r="O78" s="103"/>
      <c r="P78" s="103"/>
      <c r="Q78" s="103"/>
      <c r="R78" s="103"/>
      <c r="S78" s="103"/>
      <c r="T78" s="103"/>
      <c r="U78" s="103"/>
      <c r="V78" s="103"/>
      <c r="W78" s="103"/>
      <c r="X78" s="103"/>
      <c r="Y78" s="103"/>
      <c r="Z78" s="103"/>
      <c r="AA78" s="103"/>
      <c r="AB78" s="103"/>
    </row>
    <row r="79" spans="5:28">
      <c r="E79" s="103" t="s">
        <v>1943</v>
      </c>
      <c r="F79" s="104" t="s">
        <v>1944</v>
      </c>
      <c r="G79" s="103"/>
      <c r="H79" s="103">
        <f t="shared" si="41"/>
        <v>975</v>
      </c>
      <c r="I79" s="103"/>
      <c r="J79" s="103"/>
      <c r="K79" s="103"/>
      <c r="L79" s="103"/>
      <c r="M79" s="103"/>
      <c r="N79" s="103"/>
      <c r="O79" s="103"/>
      <c r="P79" s="103"/>
      <c r="Q79" s="103"/>
      <c r="R79" s="103"/>
      <c r="S79" s="103"/>
      <c r="T79" s="103"/>
      <c r="U79" s="103"/>
      <c r="V79" s="103"/>
      <c r="W79" s="103"/>
      <c r="X79" s="103"/>
      <c r="Y79" s="103"/>
      <c r="Z79" s="103"/>
      <c r="AA79" s="103"/>
      <c r="AB79" s="103"/>
    </row>
    <row r="80" spans="5:28">
      <c r="E80" s="103" t="s">
        <v>1943</v>
      </c>
      <c r="F80" s="104" t="s">
        <v>1944</v>
      </c>
      <c r="G80" s="103"/>
      <c r="H80" s="103">
        <f t="shared" si="41"/>
        <v>1200</v>
      </c>
      <c r="I80" s="103"/>
      <c r="J80" s="103"/>
      <c r="K80" s="103"/>
      <c r="L80" s="103"/>
      <c r="M80" s="103"/>
      <c r="N80" s="103"/>
      <c r="O80" s="103"/>
      <c r="P80" s="103"/>
      <c r="Q80" s="103"/>
      <c r="R80" s="103"/>
      <c r="S80" s="103"/>
      <c r="T80" s="103"/>
      <c r="U80" s="103"/>
      <c r="V80" s="103"/>
      <c r="W80" s="103"/>
      <c r="X80" s="103"/>
      <c r="Y80" s="103"/>
      <c r="Z80" s="103"/>
      <c r="AA80" s="103"/>
      <c r="AB80" s="103"/>
    </row>
    <row r="81" spans="5:7">
      <c r="E81" s="105"/>
      <c r="G81" s="105"/>
    </row>
    <row r="82" spans="5:28">
      <c r="E82" s="103" t="s">
        <v>1945</v>
      </c>
      <c r="F82" s="127" t="s">
        <v>1946</v>
      </c>
      <c r="G82" s="103"/>
      <c r="H82" s="103">
        <f>ROUND(AD10*3,0)</f>
        <v>345</v>
      </c>
      <c r="I82" s="103"/>
      <c r="J82" s="103"/>
      <c r="K82" s="103"/>
      <c r="L82" s="103"/>
      <c r="M82" s="103"/>
      <c r="N82" s="103"/>
      <c r="O82" s="103"/>
      <c r="P82" s="103"/>
      <c r="Q82" s="103"/>
      <c r="R82" s="103"/>
      <c r="S82" s="103"/>
      <c r="T82" s="103"/>
      <c r="U82" s="103"/>
      <c r="V82" s="103"/>
      <c r="W82" s="103"/>
      <c r="X82" s="103"/>
      <c r="Y82" s="103"/>
      <c r="Z82" s="103"/>
      <c r="AA82" s="103"/>
      <c r="AB82" s="103"/>
    </row>
    <row r="83" spans="5:28">
      <c r="E83" s="103" t="s">
        <v>1945</v>
      </c>
      <c r="F83" s="127" t="s">
        <v>1946</v>
      </c>
      <c r="G83" s="103"/>
      <c r="H83" s="103">
        <f t="shared" ref="H83:H86" si="42">ROUND(AD11*3,0)</f>
        <v>570</v>
      </c>
      <c r="I83" s="103"/>
      <c r="J83" s="103"/>
      <c r="K83" s="103"/>
      <c r="L83" s="103"/>
      <c r="M83" s="103"/>
      <c r="N83" s="103"/>
      <c r="O83" s="103"/>
      <c r="P83" s="103"/>
      <c r="Q83" s="103"/>
      <c r="R83" s="103"/>
      <c r="S83" s="103"/>
      <c r="T83" s="103"/>
      <c r="U83" s="103"/>
      <c r="V83" s="103"/>
      <c r="W83" s="103"/>
      <c r="X83" s="103"/>
      <c r="Y83" s="103"/>
      <c r="Z83" s="103"/>
      <c r="AA83" s="103"/>
      <c r="AB83" s="103"/>
    </row>
    <row r="84" spans="5:28">
      <c r="E84" s="103" t="s">
        <v>1945</v>
      </c>
      <c r="F84" s="127" t="s">
        <v>1946</v>
      </c>
      <c r="G84" s="103"/>
      <c r="H84" s="103">
        <f t="shared" si="42"/>
        <v>795</v>
      </c>
      <c r="I84" s="103"/>
      <c r="J84" s="103"/>
      <c r="K84" s="103"/>
      <c r="L84" s="103"/>
      <c r="M84" s="103"/>
      <c r="N84" s="103"/>
      <c r="O84" s="103"/>
      <c r="P84" s="103"/>
      <c r="Q84" s="103"/>
      <c r="R84" s="103"/>
      <c r="S84" s="103"/>
      <c r="T84" s="103"/>
      <c r="U84" s="103"/>
      <c r="V84" s="103"/>
      <c r="W84" s="103"/>
      <c r="X84" s="103"/>
      <c r="Y84" s="103"/>
      <c r="Z84" s="103"/>
      <c r="AA84" s="103"/>
      <c r="AB84" s="103"/>
    </row>
    <row r="85" spans="5:28">
      <c r="E85" s="103" t="s">
        <v>1945</v>
      </c>
      <c r="F85" s="127" t="s">
        <v>1946</v>
      </c>
      <c r="G85" s="103"/>
      <c r="H85" s="103">
        <f t="shared" si="42"/>
        <v>1020</v>
      </c>
      <c r="I85" s="103"/>
      <c r="J85" s="103"/>
      <c r="K85" s="103"/>
      <c r="L85" s="103"/>
      <c r="M85" s="103"/>
      <c r="N85" s="103"/>
      <c r="O85" s="103"/>
      <c r="P85" s="103"/>
      <c r="Q85" s="103"/>
      <c r="R85" s="103"/>
      <c r="S85" s="103"/>
      <c r="T85" s="103"/>
      <c r="U85" s="103"/>
      <c r="V85" s="103"/>
      <c r="W85" s="103"/>
      <c r="X85" s="103"/>
      <c r="Y85" s="103"/>
      <c r="Z85" s="103"/>
      <c r="AA85" s="103"/>
      <c r="AB85" s="103"/>
    </row>
    <row r="86" spans="5:28">
      <c r="E86" s="103" t="s">
        <v>1945</v>
      </c>
      <c r="F86" s="127" t="s">
        <v>1946</v>
      </c>
      <c r="G86" s="103"/>
      <c r="H86" s="103">
        <f t="shared" si="42"/>
        <v>1245</v>
      </c>
      <c r="I86" s="103"/>
      <c r="J86" s="103"/>
      <c r="K86" s="103"/>
      <c r="L86" s="103"/>
      <c r="M86" s="103"/>
      <c r="N86" s="103"/>
      <c r="O86" s="103"/>
      <c r="P86" s="103"/>
      <c r="Q86" s="103"/>
      <c r="R86" s="103"/>
      <c r="S86" s="103"/>
      <c r="T86" s="103"/>
      <c r="U86" s="103"/>
      <c r="V86" s="103"/>
      <c r="W86" s="103"/>
      <c r="X86" s="103"/>
      <c r="Y86" s="103"/>
      <c r="Z86" s="103"/>
      <c r="AA86" s="103"/>
      <c r="AB86" s="103"/>
    </row>
    <row r="87" spans="5:5">
      <c r="E87" s="105"/>
    </row>
    <row r="88" spans="5:28">
      <c r="E88" s="103" t="s">
        <v>1947</v>
      </c>
      <c r="F88" s="127" t="s">
        <v>1948</v>
      </c>
      <c r="G88" s="103"/>
      <c r="H88" s="103">
        <f>ROUND(AD16*3,0)</f>
        <v>345</v>
      </c>
      <c r="I88" s="103"/>
      <c r="J88" s="103"/>
      <c r="K88" s="103"/>
      <c r="L88" s="103"/>
      <c r="M88" s="103"/>
      <c r="N88" s="103"/>
      <c r="O88" s="103"/>
      <c r="P88" s="103"/>
      <c r="Q88" s="103"/>
      <c r="R88" s="103"/>
      <c r="S88" s="103"/>
      <c r="T88" s="103"/>
      <c r="U88" s="103"/>
      <c r="V88" s="103"/>
      <c r="W88" s="103"/>
      <c r="X88" s="103"/>
      <c r="Y88" s="103"/>
      <c r="Z88" s="103"/>
      <c r="AA88" s="103"/>
      <c r="AB88" s="103"/>
    </row>
    <row r="89" spans="5:28">
      <c r="E89" s="103" t="s">
        <v>1947</v>
      </c>
      <c r="F89" s="127" t="s">
        <v>1948</v>
      </c>
      <c r="G89" s="103"/>
      <c r="H89" s="103">
        <f t="shared" ref="H89:H92" si="43">ROUND(AD17*3,0)</f>
        <v>570</v>
      </c>
      <c r="I89" s="103"/>
      <c r="J89" s="103"/>
      <c r="K89" s="103"/>
      <c r="L89" s="103"/>
      <c r="M89" s="103"/>
      <c r="N89" s="103"/>
      <c r="O89" s="103"/>
      <c r="P89" s="103"/>
      <c r="Q89" s="103"/>
      <c r="R89" s="103"/>
      <c r="S89" s="103"/>
      <c r="T89" s="103"/>
      <c r="U89" s="103"/>
      <c r="V89" s="103"/>
      <c r="W89" s="103"/>
      <c r="X89" s="103"/>
      <c r="Y89" s="103"/>
      <c r="Z89" s="103"/>
      <c r="AA89" s="103"/>
      <c r="AB89" s="103"/>
    </row>
    <row r="90" spans="5:28">
      <c r="E90" s="103" t="s">
        <v>1947</v>
      </c>
      <c r="F90" s="127" t="s">
        <v>1948</v>
      </c>
      <c r="G90" s="103"/>
      <c r="H90" s="103">
        <f t="shared" si="43"/>
        <v>795</v>
      </c>
      <c r="I90" s="103"/>
      <c r="J90" s="103"/>
      <c r="K90" s="103"/>
      <c r="L90" s="103"/>
      <c r="M90" s="103"/>
      <c r="N90" s="103"/>
      <c r="O90" s="103"/>
      <c r="P90" s="103"/>
      <c r="Q90" s="103"/>
      <c r="R90" s="103"/>
      <c r="S90" s="103"/>
      <c r="T90" s="103"/>
      <c r="U90" s="103"/>
      <c r="V90" s="103"/>
      <c r="W90" s="103"/>
      <c r="X90" s="103"/>
      <c r="Y90" s="103"/>
      <c r="Z90" s="103"/>
      <c r="AA90" s="103"/>
      <c r="AB90" s="103"/>
    </row>
    <row r="91" spans="5:28">
      <c r="E91" s="103" t="s">
        <v>1947</v>
      </c>
      <c r="F91" s="127" t="s">
        <v>1948</v>
      </c>
      <c r="G91" s="103"/>
      <c r="H91" s="103">
        <f t="shared" si="43"/>
        <v>1020</v>
      </c>
      <c r="I91" s="103"/>
      <c r="J91" s="103"/>
      <c r="K91" s="103"/>
      <c r="L91" s="103"/>
      <c r="M91" s="103"/>
      <c r="N91" s="103"/>
      <c r="O91" s="103"/>
      <c r="P91" s="103"/>
      <c r="Q91" s="103"/>
      <c r="R91" s="103"/>
      <c r="S91" s="103"/>
      <c r="T91" s="103"/>
      <c r="U91" s="103"/>
      <c r="V91" s="103"/>
      <c r="W91" s="103"/>
      <c r="X91" s="103"/>
      <c r="Y91" s="103"/>
      <c r="Z91" s="103"/>
      <c r="AA91" s="103"/>
      <c r="AB91" s="103"/>
    </row>
    <row r="92" spans="5:28">
      <c r="E92" s="103" t="s">
        <v>1947</v>
      </c>
      <c r="F92" s="127" t="s">
        <v>1948</v>
      </c>
      <c r="G92" s="103"/>
      <c r="H92" s="103">
        <f t="shared" si="43"/>
        <v>1245</v>
      </c>
      <c r="I92" s="103"/>
      <c r="J92" s="103"/>
      <c r="K92" s="103"/>
      <c r="L92" s="103"/>
      <c r="M92" s="103"/>
      <c r="N92" s="103"/>
      <c r="O92" s="103"/>
      <c r="P92" s="103"/>
      <c r="Q92" s="103"/>
      <c r="R92" s="103"/>
      <c r="S92" s="103"/>
      <c r="T92" s="103"/>
      <c r="U92" s="103"/>
      <c r="V92" s="103"/>
      <c r="W92" s="103"/>
      <c r="X92" s="103"/>
      <c r="Y92" s="103"/>
      <c r="Z92" s="103"/>
      <c r="AA92" s="103"/>
      <c r="AB92" s="103"/>
    </row>
    <row r="93" spans="5:5">
      <c r="E93" s="105"/>
    </row>
    <row r="94" spans="5:28">
      <c r="E94" s="103" t="s">
        <v>1949</v>
      </c>
      <c r="F94" s="127" t="s">
        <v>1950</v>
      </c>
      <c r="G94" s="103"/>
      <c r="H94" s="103">
        <f>ROUND(AD22*3,0)</f>
        <v>345</v>
      </c>
      <c r="I94" s="103"/>
      <c r="J94" s="103"/>
      <c r="K94" s="103"/>
      <c r="L94" s="103"/>
      <c r="M94" s="103"/>
      <c r="N94" s="103"/>
      <c r="O94" s="103"/>
      <c r="P94" s="103"/>
      <c r="Q94" s="103"/>
      <c r="R94" s="103"/>
      <c r="S94" s="103"/>
      <c r="T94" s="103"/>
      <c r="U94" s="103"/>
      <c r="V94" s="103"/>
      <c r="W94" s="103"/>
      <c r="X94" s="103"/>
      <c r="Y94" s="103"/>
      <c r="Z94" s="103"/>
      <c r="AA94" s="103"/>
      <c r="AB94" s="103"/>
    </row>
    <row r="95" spans="5:28">
      <c r="E95" s="103" t="s">
        <v>1949</v>
      </c>
      <c r="F95" s="127" t="s">
        <v>1950</v>
      </c>
      <c r="G95" s="103"/>
      <c r="H95" s="103">
        <f t="shared" ref="H95:H98" si="44">ROUND(AD23*3,0)</f>
        <v>570</v>
      </c>
      <c r="I95" s="103"/>
      <c r="J95" s="103"/>
      <c r="K95" s="103"/>
      <c r="L95" s="103"/>
      <c r="M95" s="103"/>
      <c r="N95" s="103"/>
      <c r="O95" s="103"/>
      <c r="P95" s="103"/>
      <c r="Q95" s="103"/>
      <c r="R95" s="103"/>
      <c r="S95" s="103"/>
      <c r="T95" s="103"/>
      <c r="U95" s="103"/>
      <c r="V95" s="103"/>
      <c r="W95" s="103"/>
      <c r="X95" s="103"/>
      <c r="Y95" s="103"/>
      <c r="Z95" s="103"/>
      <c r="AA95" s="103"/>
      <c r="AB95" s="103"/>
    </row>
    <row r="96" spans="5:28">
      <c r="E96" s="103" t="s">
        <v>1949</v>
      </c>
      <c r="F96" s="127" t="s">
        <v>1950</v>
      </c>
      <c r="G96" s="103"/>
      <c r="H96" s="103">
        <f t="shared" si="44"/>
        <v>795</v>
      </c>
      <c r="I96" s="103"/>
      <c r="J96" s="103"/>
      <c r="K96" s="103"/>
      <c r="L96" s="103"/>
      <c r="M96" s="103"/>
      <c r="N96" s="103"/>
      <c r="O96" s="103"/>
      <c r="P96" s="103"/>
      <c r="Q96" s="103"/>
      <c r="R96" s="103"/>
      <c r="S96" s="103"/>
      <c r="T96" s="103"/>
      <c r="U96" s="103"/>
      <c r="V96" s="103"/>
      <c r="W96" s="103"/>
      <c r="X96" s="103"/>
      <c r="Y96" s="103"/>
      <c r="Z96" s="103"/>
      <c r="AA96" s="103"/>
      <c r="AB96" s="103"/>
    </row>
    <row r="97" spans="5:28">
      <c r="E97" s="103" t="s">
        <v>1949</v>
      </c>
      <c r="F97" s="127" t="s">
        <v>1950</v>
      </c>
      <c r="G97" s="103"/>
      <c r="H97" s="103">
        <f t="shared" si="44"/>
        <v>1020</v>
      </c>
      <c r="I97" s="103"/>
      <c r="J97" s="103"/>
      <c r="K97" s="103"/>
      <c r="L97" s="103"/>
      <c r="M97" s="103"/>
      <c r="N97" s="103"/>
      <c r="O97" s="103"/>
      <c r="P97" s="103"/>
      <c r="Q97" s="103"/>
      <c r="R97" s="103"/>
      <c r="S97" s="103"/>
      <c r="T97" s="103"/>
      <c r="U97" s="103"/>
      <c r="V97" s="103"/>
      <c r="W97" s="103"/>
      <c r="X97" s="103"/>
      <c r="Y97" s="103"/>
      <c r="Z97" s="103"/>
      <c r="AA97" s="103"/>
      <c r="AB97" s="103"/>
    </row>
    <row r="98" spans="5:28">
      <c r="E98" s="103" t="s">
        <v>1949</v>
      </c>
      <c r="F98" s="127" t="s">
        <v>1950</v>
      </c>
      <c r="G98" s="103"/>
      <c r="H98" s="103">
        <f t="shared" si="44"/>
        <v>1245</v>
      </c>
      <c r="I98" s="103"/>
      <c r="J98" s="103"/>
      <c r="K98" s="103"/>
      <c r="L98" s="103"/>
      <c r="M98" s="103"/>
      <c r="N98" s="103"/>
      <c r="O98" s="103"/>
      <c r="P98" s="103"/>
      <c r="Q98" s="103"/>
      <c r="R98" s="103"/>
      <c r="S98" s="103"/>
      <c r="T98" s="103"/>
      <c r="U98" s="103"/>
      <c r="V98" s="103"/>
      <c r="W98" s="103"/>
      <c r="X98" s="103"/>
      <c r="Y98" s="103"/>
      <c r="Z98" s="103"/>
      <c r="AA98" s="103"/>
      <c r="AB98" s="103"/>
    </row>
    <row r="99" spans="5:5">
      <c r="E99" s="105"/>
    </row>
    <row r="100" spans="5:28">
      <c r="E100" s="103" t="s">
        <v>1951</v>
      </c>
      <c r="F100" s="127" t="s">
        <v>1952</v>
      </c>
      <c r="G100" s="103"/>
      <c r="H100" s="103">
        <f>ROUND(AD28*3,0)</f>
        <v>345</v>
      </c>
      <c r="I100" s="103"/>
      <c r="J100" s="103"/>
      <c r="K100" s="103"/>
      <c r="L100" s="103"/>
      <c r="M100" s="103"/>
      <c r="N100" s="103"/>
      <c r="O100" s="103"/>
      <c r="P100" s="103"/>
      <c r="Q100" s="103"/>
      <c r="R100" s="103"/>
      <c r="S100" s="103"/>
      <c r="T100" s="103"/>
      <c r="U100" s="103"/>
      <c r="V100" s="103"/>
      <c r="W100" s="103"/>
      <c r="X100" s="103"/>
      <c r="Y100" s="103"/>
      <c r="Z100" s="103"/>
      <c r="AA100" s="103"/>
      <c r="AB100" s="103"/>
    </row>
    <row r="101" spans="5:28">
      <c r="E101" s="103" t="s">
        <v>1951</v>
      </c>
      <c r="F101" s="127" t="s">
        <v>1952</v>
      </c>
      <c r="G101" s="103"/>
      <c r="H101" s="103">
        <f t="shared" ref="H101:H104" si="45">ROUND(AD29*3,0)</f>
        <v>570</v>
      </c>
      <c r="I101" s="103"/>
      <c r="J101" s="103"/>
      <c r="K101" s="103"/>
      <c r="L101" s="103"/>
      <c r="M101" s="103"/>
      <c r="N101" s="103"/>
      <c r="O101" s="103"/>
      <c r="P101" s="103"/>
      <c r="Q101" s="103"/>
      <c r="R101" s="103"/>
      <c r="S101" s="103"/>
      <c r="T101" s="103"/>
      <c r="U101" s="103"/>
      <c r="V101" s="103"/>
      <c r="W101" s="103"/>
      <c r="X101" s="103"/>
      <c r="Y101" s="103"/>
      <c r="Z101" s="103"/>
      <c r="AA101" s="103"/>
      <c r="AB101" s="103"/>
    </row>
    <row r="102" spans="5:28">
      <c r="E102" s="103" t="s">
        <v>1951</v>
      </c>
      <c r="F102" s="127" t="s">
        <v>1952</v>
      </c>
      <c r="G102" s="103"/>
      <c r="H102" s="103">
        <f t="shared" si="45"/>
        <v>795</v>
      </c>
      <c r="I102" s="103"/>
      <c r="J102" s="103"/>
      <c r="K102" s="103"/>
      <c r="L102" s="103"/>
      <c r="M102" s="103"/>
      <c r="N102" s="103"/>
      <c r="O102" s="103"/>
      <c r="P102" s="103"/>
      <c r="Q102" s="103"/>
      <c r="R102" s="103"/>
      <c r="S102" s="103"/>
      <c r="T102" s="103"/>
      <c r="U102" s="103"/>
      <c r="V102" s="103"/>
      <c r="W102" s="103"/>
      <c r="X102" s="103"/>
      <c r="Y102" s="103"/>
      <c r="Z102" s="103"/>
      <c r="AA102" s="103"/>
      <c r="AB102" s="103"/>
    </row>
    <row r="103" spans="5:28">
      <c r="E103" s="103" t="s">
        <v>1951</v>
      </c>
      <c r="F103" s="127" t="s">
        <v>1952</v>
      </c>
      <c r="G103" s="103"/>
      <c r="H103" s="103">
        <f t="shared" si="45"/>
        <v>1020</v>
      </c>
      <c r="I103" s="103"/>
      <c r="J103" s="103"/>
      <c r="K103" s="103"/>
      <c r="L103" s="103"/>
      <c r="M103" s="103"/>
      <c r="N103" s="103"/>
      <c r="O103" s="103"/>
      <c r="P103" s="103"/>
      <c r="Q103" s="103"/>
      <c r="R103" s="103"/>
      <c r="S103" s="103"/>
      <c r="T103" s="103"/>
      <c r="U103" s="103"/>
      <c r="V103" s="103"/>
      <c r="W103" s="103"/>
      <c r="X103" s="103"/>
      <c r="Y103" s="103"/>
      <c r="Z103" s="103"/>
      <c r="AA103" s="103"/>
      <c r="AB103" s="103"/>
    </row>
    <row r="104" spans="5:28">
      <c r="E104" s="103" t="s">
        <v>1951</v>
      </c>
      <c r="F104" s="127" t="s">
        <v>1952</v>
      </c>
      <c r="G104" s="103"/>
      <c r="H104" s="103">
        <f t="shared" si="45"/>
        <v>1245</v>
      </c>
      <c r="I104" s="103"/>
      <c r="J104" s="103"/>
      <c r="K104" s="103"/>
      <c r="L104" s="103"/>
      <c r="M104" s="103"/>
      <c r="N104" s="103"/>
      <c r="O104" s="103"/>
      <c r="P104" s="103"/>
      <c r="Q104" s="103"/>
      <c r="R104" s="103"/>
      <c r="S104" s="103"/>
      <c r="T104" s="103"/>
      <c r="U104" s="103"/>
      <c r="V104" s="103"/>
      <c r="W104" s="103"/>
      <c r="X104" s="103"/>
      <c r="Y104" s="103"/>
      <c r="Z104" s="103"/>
      <c r="AA104" s="103"/>
      <c r="AB104" s="103"/>
    </row>
    <row r="105" spans="5:5">
      <c r="E105" s="105"/>
    </row>
    <row r="106" spans="5:28">
      <c r="E106" s="103" t="s">
        <v>1953</v>
      </c>
      <c r="F106" s="127" t="s">
        <v>1954</v>
      </c>
      <c r="G106" s="103"/>
      <c r="H106" s="103">
        <f>ROUND(AD34*3,0)</f>
        <v>345</v>
      </c>
      <c r="I106" s="103"/>
      <c r="J106" s="103"/>
      <c r="K106" s="103"/>
      <c r="L106" s="103"/>
      <c r="M106" s="103"/>
      <c r="N106" s="103"/>
      <c r="O106" s="103"/>
      <c r="P106" s="103"/>
      <c r="Q106" s="103"/>
      <c r="R106" s="103"/>
      <c r="S106" s="103"/>
      <c r="T106" s="103"/>
      <c r="U106" s="103"/>
      <c r="V106" s="103"/>
      <c r="W106" s="103"/>
      <c r="X106" s="103"/>
      <c r="Y106" s="103"/>
      <c r="Z106" s="103"/>
      <c r="AA106" s="103"/>
      <c r="AB106" s="103"/>
    </row>
    <row r="107" spans="5:28">
      <c r="E107" s="103" t="s">
        <v>1953</v>
      </c>
      <c r="F107" s="127" t="s">
        <v>1954</v>
      </c>
      <c r="G107" s="103"/>
      <c r="H107" s="103">
        <f t="shared" ref="H107:H110" si="46">ROUND(AD35*3,0)</f>
        <v>570</v>
      </c>
      <c r="I107" s="103"/>
      <c r="J107" s="103"/>
      <c r="K107" s="103"/>
      <c r="L107" s="103"/>
      <c r="M107" s="103"/>
      <c r="N107" s="103"/>
      <c r="O107" s="103"/>
      <c r="P107" s="103"/>
      <c r="Q107" s="103"/>
      <c r="R107" s="103"/>
      <c r="S107" s="103"/>
      <c r="T107" s="103"/>
      <c r="U107" s="103"/>
      <c r="V107" s="103"/>
      <c r="W107" s="103"/>
      <c r="X107" s="103"/>
      <c r="Y107" s="103"/>
      <c r="Z107" s="103"/>
      <c r="AA107" s="103"/>
      <c r="AB107" s="103"/>
    </row>
    <row r="108" spans="5:28">
      <c r="E108" s="103" t="s">
        <v>1953</v>
      </c>
      <c r="F108" s="127" t="s">
        <v>1954</v>
      </c>
      <c r="G108" s="103"/>
      <c r="H108" s="103">
        <f t="shared" si="46"/>
        <v>795</v>
      </c>
      <c r="I108" s="103"/>
      <c r="J108" s="103"/>
      <c r="K108" s="103"/>
      <c r="L108" s="103"/>
      <c r="M108" s="103"/>
      <c r="N108" s="103"/>
      <c r="O108" s="103"/>
      <c r="P108" s="103"/>
      <c r="Q108" s="103"/>
      <c r="R108" s="103"/>
      <c r="S108" s="103"/>
      <c r="T108" s="103"/>
      <c r="U108" s="103"/>
      <c r="V108" s="103"/>
      <c r="W108" s="103"/>
      <c r="X108" s="103"/>
      <c r="Y108" s="103"/>
      <c r="Z108" s="103"/>
      <c r="AA108" s="103"/>
      <c r="AB108" s="103"/>
    </row>
    <row r="109" spans="5:28">
      <c r="E109" s="103" t="s">
        <v>1953</v>
      </c>
      <c r="F109" s="127" t="s">
        <v>1954</v>
      </c>
      <c r="G109" s="103"/>
      <c r="H109" s="103">
        <f t="shared" si="46"/>
        <v>1020</v>
      </c>
      <c r="I109" s="103"/>
      <c r="J109" s="103"/>
      <c r="K109" s="103"/>
      <c r="L109" s="103"/>
      <c r="M109" s="103"/>
      <c r="N109" s="103"/>
      <c r="O109" s="103"/>
      <c r="P109" s="103"/>
      <c r="Q109" s="103"/>
      <c r="R109" s="103"/>
      <c r="S109" s="103"/>
      <c r="T109" s="103"/>
      <c r="U109" s="103"/>
      <c r="V109" s="103"/>
      <c r="W109" s="103"/>
      <c r="X109" s="103"/>
      <c r="Y109" s="103"/>
      <c r="Z109" s="103"/>
      <c r="AA109" s="103"/>
      <c r="AB109" s="103"/>
    </row>
    <row r="110" spans="5:28">
      <c r="E110" s="103" t="s">
        <v>1953</v>
      </c>
      <c r="F110" s="127" t="s">
        <v>1954</v>
      </c>
      <c r="G110" s="103"/>
      <c r="H110" s="103">
        <f t="shared" si="46"/>
        <v>1245</v>
      </c>
      <c r="I110" s="103"/>
      <c r="J110" s="103"/>
      <c r="K110" s="103"/>
      <c r="L110" s="103"/>
      <c r="M110" s="103"/>
      <c r="N110" s="103"/>
      <c r="O110" s="103"/>
      <c r="P110" s="103"/>
      <c r="Q110" s="103"/>
      <c r="R110" s="103"/>
      <c r="S110" s="103"/>
      <c r="T110" s="103"/>
      <c r="U110" s="103"/>
      <c r="V110" s="103"/>
      <c r="W110" s="103"/>
      <c r="X110" s="103"/>
      <c r="Y110" s="103"/>
      <c r="Z110" s="103"/>
      <c r="AA110" s="103"/>
      <c r="AB110" s="103"/>
    </row>
    <row r="111" spans="5:5">
      <c r="E111" s="105"/>
    </row>
    <row r="112" spans="5:28">
      <c r="E112" s="103" t="s">
        <v>1955</v>
      </c>
      <c r="F112" s="128" t="s">
        <v>1956</v>
      </c>
      <c r="G112" s="103"/>
      <c r="H112" s="103">
        <f>ROUND(AD40*3,0)</f>
        <v>390</v>
      </c>
      <c r="I112" s="103"/>
      <c r="J112" s="103"/>
      <c r="K112" s="103"/>
      <c r="L112" s="103"/>
      <c r="M112" s="103"/>
      <c r="N112" s="103"/>
      <c r="O112" s="103"/>
      <c r="P112" s="103"/>
      <c r="Q112" s="103"/>
      <c r="R112" s="103"/>
      <c r="S112" s="103"/>
      <c r="T112" s="103"/>
      <c r="U112" s="103"/>
      <c r="V112" s="103"/>
      <c r="W112" s="103"/>
      <c r="X112" s="103"/>
      <c r="Y112" s="103"/>
      <c r="Z112" s="103"/>
      <c r="AA112" s="103"/>
      <c r="AB112" s="103"/>
    </row>
    <row r="113" spans="5:28">
      <c r="E113" s="103" t="s">
        <v>1955</v>
      </c>
      <c r="F113" s="128" t="s">
        <v>1956</v>
      </c>
      <c r="G113" s="103"/>
      <c r="H113" s="103">
        <f t="shared" ref="H113:H116" si="47">ROUND(AD41*3,0)</f>
        <v>615</v>
      </c>
      <c r="I113" s="103"/>
      <c r="J113" s="103"/>
      <c r="K113" s="103"/>
      <c r="L113" s="103"/>
      <c r="M113" s="103"/>
      <c r="N113" s="103"/>
      <c r="O113" s="103"/>
      <c r="P113" s="103"/>
      <c r="Q113" s="103"/>
      <c r="R113" s="103"/>
      <c r="S113" s="103"/>
      <c r="T113" s="103"/>
      <c r="U113" s="103"/>
      <c r="V113" s="103"/>
      <c r="W113" s="103"/>
      <c r="X113" s="103"/>
      <c r="Y113" s="103"/>
      <c r="Z113" s="103"/>
      <c r="AA113" s="103"/>
      <c r="AB113" s="103"/>
    </row>
    <row r="114" spans="5:28">
      <c r="E114" s="103" t="s">
        <v>1955</v>
      </c>
      <c r="F114" s="128" t="s">
        <v>1956</v>
      </c>
      <c r="G114" s="103"/>
      <c r="H114" s="103">
        <f t="shared" si="47"/>
        <v>840</v>
      </c>
      <c r="I114" s="103"/>
      <c r="J114" s="103"/>
      <c r="K114" s="103"/>
      <c r="L114" s="103"/>
      <c r="M114" s="103"/>
      <c r="N114" s="103"/>
      <c r="O114" s="103"/>
      <c r="P114" s="103"/>
      <c r="Q114" s="103"/>
      <c r="R114" s="103"/>
      <c r="S114" s="103"/>
      <c r="T114" s="103"/>
      <c r="U114" s="103"/>
      <c r="V114" s="103"/>
      <c r="W114" s="103"/>
      <c r="X114" s="103"/>
      <c r="Y114" s="103"/>
      <c r="Z114" s="103"/>
      <c r="AA114" s="103"/>
      <c r="AB114" s="103"/>
    </row>
    <row r="115" spans="5:28">
      <c r="E115" s="103" t="s">
        <v>1955</v>
      </c>
      <c r="F115" s="128" t="s">
        <v>1956</v>
      </c>
      <c r="G115" s="103"/>
      <c r="H115" s="103">
        <f t="shared" si="47"/>
        <v>1065</v>
      </c>
      <c r="I115" s="103"/>
      <c r="J115" s="103"/>
      <c r="K115" s="103"/>
      <c r="L115" s="103"/>
      <c r="M115" s="103"/>
      <c r="N115" s="103"/>
      <c r="O115" s="103"/>
      <c r="P115" s="103"/>
      <c r="Q115" s="103"/>
      <c r="R115" s="103"/>
      <c r="S115" s="103"/>
      <c r="T115" s="103"/>
      <c r="U115" s="103"/>
      <c r="V115" s="103"/>
      <c r="W115" s="103"/>
      <c r="X115" s="103"/>
      <c r="Y115" s="103"/>
      <c r="Z115" s="103"/>
      <c r="AA115" s="103"/>
      <c r="AB115" s="103"/>
    </row>
    <row r="116" spans="5:28">
      <c r="E116" s="103" t="s">
        <v>1955</v>
      </c>
      <c r="F116" s="128" t="s">
        <v>1956</v>
      </c>
      <c r="G116" s="103"/>
      <c r="H116" s="103">
        <f t="shared" si="47"/>
        <v>1290</v>
      </c>
      <c r="I116" s="103"/>
      <c r="J116" s="103"/>
      <c r="K116" s="103"/>
      <c r="L116" s="103"/>
      <c r="M116" s="103"/>
      <c r="N116" s="103"/>
      <c r="O116" s="103"/>
      <c r="P116" s="103"/>
      <c r="Q116" s="103"/>
      <c r="R116" s="103"/>
      <c r="S116" s="103"/>
      <c r="T116" s="103"/>
      <c r="U116" s="103"/>
      <c r="V116" s="103"/>
      <c r="W116" s="103"/>
      <c r="X116" s="103"/>
      <c r="Y116" s="103"/>
      <c r="Z116" s="103"/>
      <c r="AA116" s="103"/>
      <c r="AB116" s="103"/>
    </row>
    <row r="117" spans="5:5">
      <c r="E117" s="105"/>
    </row>
    <row r="118" spans="5:28">
      <c r="E118" s="103" t="s">
        <v>1957</v>
      </c>
      <c r="F118" s="128" t="s">
        <v>1958</v>
      </c>
      <c r="G118" s="103"/>
      <c r="H118" s="103">
        <f>ROUND(AD46*3,0)</f>
        <v>390</v>
      </c>
      <c r="I118" s="103"/>
      <c r="J118" s="103"/>
      <c r="K118" s="103"/>
      <c r="L118" s="103"/>
      <c r="M118" s="103"/>
      <c r="N118" s="103"/>
      <c r="O118" s="103"/>
      <c r="P118" s="103"/>
      <c r="Q118" s="103"/>
      <c r="R118" s="103"/>
      <c r="S118" s="103"/>
      <c r="T118" s="103"/>
      <c r="U118" s="103"/>
      <c r="V118" s="103"/>
      <c r="W118" s="103"/>
      <c r="X118" s="103"/>
      <c r="Y118" s="103"/>
      <c r="Z118" s="103"/>
      <c r="AA118" s="103"/>
      <c r="AB118" s="103"/>
    </row>
    <row r="119" spans="5:28">
      <c r="E119" s="103" t="s">
        <v>1957</v>
      </c>
      <c r="F119" s="128" t="s">
        <v>1958</v>
      </c>
      <c r="G119" s="103"/>
      <c r="H119" s="103">
        <f t="shared" ref="H119:H122" si="48">ROUND(AD47*3,0)</f>
        <v>615</v>
      </c>
      <c r="I119" s="103"/>
      <c r="J119" s="103"/>
      <c r="K119" s="103"/>
      <c r="L119" s="103"/>
      <c r="M119" s="103"/>
      <c r="N119" s="103"/>
      <c r="O119" s="103"/>
      <c r="P119" s="103"/>
      <c r="Q119" s="103"/>
      <c r="R119" s="103"/>
      <c r="S119" s="103"/>
      <c r="T119" s="103"/>
      <c r="U119" s="103"/>
      <c r="V119" s="103"/>
      <c r="W119" s="103"/>
      <c r="X119" s="103"/>
      <c r="Y119" s="103"/>
      <c r="Z119" s="103"/>
      <c r="AA119" s="103"/>
      <c r="AB119" s="103"/>
    </row>
    <row r="120" spans="5:28">
      <c r="E120" s="103" t="s">
        <v>1957</v>
      </c>
      <c r="F120" s="128" t="s">
        <v>1958</v>
      </c>
      <c r="G120" s="103"/>
      <c r="H120" s="103">
        <f t="shared" si="48"/>
        <v>840</v>
      </c>
      <c r="I120" s="103"/>
      <c r="J120" s="103"/>
      <c r="K120" s="103"/>
      <c r="L120" s="103"/>
      <c r="M120" s="103"/>
      <c r="N120" s="103"/>
      <c r="O120" s="103"/>
      <c r="P120" s="103"/>
      <c r="Q120" s="103"/>
      <c r="R120" s="103"/>
      <c r="S120" s="103"/>
      <c r="T120" s="103"/>
      <c r="U120" s="103"/>
      <c r="V120" s="103"/>
      <c r="W120" s="103"/>
      <c r="X120" s="103"/>
      <c r="Y120" s="103"/>
      <c r="Z120" s="103"/>
      <c r="AA120" s="103"/>
      <c r="AB120" s="103"/>
    </row>
    <row r="121" spans="5:28">
      <c r="E121" s="103" t="s">
        <v>1957</v>
      </c>
      <c r="F121" s="128" t="s">
        <v>1958</v>
      </c>
      <c r="G121" s="103"/>
      <c r="H121" s="103">
        <f t="shared" si="48"/>
        <v>1065</v>
      </c>
      <c r="I121" s="103"/>
      <c r="J121" s="103"/>
      <c r="K121" s="103"/>
      <c r="L121" s="103"/>
      <c r="M121" s="103"/>
      <c r="N121" s="103"/>
      <c r="O121" s="103"/>
      <c r="P121" s="103"/>
      <c r="Q121" s="103"/>
      <c r="R121" s="103"/>
      <c r="S121" s="103"/>
      <c r="T121" s="103"/>
      <c r="U121" s="103"/>
      <c r="V121" s="103"/>
      <c r="W121" s="103"/>
      <c r="X121" s="103"/>
      <c r="Y121" s="103"/>
      <c r="Z121" s="103"/>
      <c r="AA121" s="103"/>
      <c r="AB121" s="103"/>
    </row>
    <row r="122" spans="5:28">
      <c r="E122" s="103" t="s">
        <v>1957</v>
      </c>
      <c r="F122" s="128" t="s">
        <v>1958</v>
      </c>
      <c r="G122" s="103"/>
      <c r="H122" s="103">
        <f t="shared" si="48"/>
        <v>1290</v>
      </c>
      <c r="I122" s="103"/>
      <c r="J122" s="103"/>
      <c r="K122" s="103"/>
      <c r="L122" s="103"/>
      <c r="M122" s="103"/>
      <c r="N122" s="103"/>
      <c r="O122" s="103"/>
      <c r="P122" s="103"/>
      <c r="Q122" s="103"/>
      <c r="R122" s="103"/>
      <c r="S122" s="103"/>
      <c r="T122" s="103"/>
      <c r="U122" s="103"/>
      <c r="V122" s="103"/>
      <c r="W122" s="103"/>
      <c r="X122" s="103"/>
      <c r="Y122" s="103"/>
      <c r="Z122" s="103"/>
      <c r="AA122" s="103"/>
      <c r="AB122" s="103"/>
    </row>
    <row r="123" spans="5:5">
      <c r="E123" s="105"/>
    </row>
    <row r="124" spans="5:28">
      <c r="E124" s="103" t="s">
        <v>1959</v>
      </c>
      <c r="F124" s="128" t="s">
        <v>1960</v>
      </c>
      <c r="G124" s="103"/>
      <c r="H124" s="103">
        <f>ROUND(AD52*3,0)</f>
        <v>390</v>
      </c>
      <c r="I124" s="103"/>
      <c r="J124" s="103"/>
      <c r="K124" s="103"/>
      <c r="L124" s="103"/>
      <c r="M124" s="103"/>
      <c r="N124" s="103"/>
      <c r="O124" s="103"/>
      <c r="P124" s="103"/>
      <c r="Q124" s="103"/>
      <c r="R124" s="103"/>
      <c r="S124" s="103"/>
      <c r="T124" s="103"/>
      <c r="U124" s="103"/>
      <c r="V124" s="103"/>
      <c r="W124" s="103"/>
      <c r="X124" s="103"/>
      <c r="Y124" s="103"/>
      <c r="Z124" s="103"/>
      <c r="AA124" s="103"/>
      <c r="AB124" s="103"/>
    </row>
    <row r="125" spans="5:28">
      <c r="E125" s="103" t="s">
        <v>1959</v>
      </c>
      <c r="F125" s="128" t="s">
        <v>1960</v>
      </c>
      <c r="G125" s="103"/>
      <c r="H125" s="103">
        <f t="shared" ref="H125:H128" si="49">ROUND(AD53*3,0)</f>
        <v>615</v>
      </c>
      <c r="I125" s="103"/>
      <c r="J125" s="103"/>
      <c r="K125" s="103"/>
      <c r="L125" s="103"/>
      <c r="M125" s="103"/>
      <c r="N125" s="103"/>
      <c r="O125" s="103"/>
      <c r="P125" s="103"/>
      <c r="Q125" s="103"/>
      <c r="R125" s="103"/>
      <c r="S125" s="103"/>
      <c r="T125" s="103"/>
      <c r="U125" s="103"/>
      <c r="V125" s="103"/>
      <c r="W125" s="103"/>
      <c r="X125" s="103"/>
      <c r="Y125" s="103"/>
      <c r="Z125" s="103"/>
      <c r="AA125" s="103"/>
      <c r="AB125" s="103"/>
    </row>
    <row r="126" spans="5:28">
      <c r="E126" s="103" t="s">
        <v>1959</v>
      </c>
      <c r="F126" s="128" t="s">
        <v>1960</v>
      </c>
      <c r="G126" s="103"/>
      <c r="H126" s="103">
        <f t="shared" si="49"/>
        <v>840</v>
      </c>
      <c r="I126" s="103"/>
      <c r="J126" s="103"/>
      <c r="K126" s="103"/>
      <c r="L126" s="103"/>
      <c r="M126" s="103"/>
      <c r="N126" s="103"/>
      <c r="O126" s="103"/>
      <c r="P126" s="103"/>
      <c r="Q126" s="103"/>
      <c r="R126" s="103"/>
      <c r="S126" s="103"/>
      <c r="T126" s="103"/>
      <c r="U126" s="103"/>
      <c r="V126" s="103"/>
      <c r="W126" s="103"/>
      <c r="X126" s="103"/>
      <c r="Y126" s="103"/>
      <c r="Z126" s="103"/>
      <c r="AA126" s="103"/>
      <c r="AB126" s="103"/>
    </row>
    <row r="127" spans="5:28">
      <c r="E127" s="103" t="s">
        <v>1959</v>
      </c>
      <c r="F127" s="128" t="s">
        <v>1960</v>
      </c>
      <c r="G127" s="103"/>
      <c r="H127" s="103">
        <f t="shared" si="49"/>
        <v>1065</v>
      </c>
      <c r="I127" s="103"/>
      <c r="J127" s="103"/>
      <c r="K127" s="103"/>
      <c r="L127" s="103"/>
      <c r="M127" s="103"/>
      <c r="N127" s="103"/>
      <c r="O127" s="103"/>
      <c r="P127" s="103"/>
      <c r="Q127" s="103"/>
      <c r="R127" s="103"/>
      <c r="S127" s="103"/>
      <c r="T127" s="103"/>
      <c r="U127" s="103"/>
      <c r="V127" s="103"/>
      <c r="W127" s="103"/>
      <c r="X127" s="103"/>
      <c r="Y127" s="103"/>
      <c r="Z127" s="103"/>
      <c r="AA127" s="103"/>
      <c r="AB127" s="103"/>
    </row>
    <row r="128" spans="5:28">
      <c r="E128" s="103" t="s">
        <v>1959</v>
      </c>
      <c r="F128" s="128" t="s">
        <v>1960</v>
      </c>
      <c r="G128" s="103"/>
      <c r="H128" s="103">
        <f t="shared" si="49"/>
        <v>1290</v>
      </c>
      <c r="I128" s="103"/>
      <c r="J128" s="103"/>
      <c r="K128" s="103"/>
      <c r="L128" s="103"/>
      <c r="M128" s="103"/>
      <c r="N128" s="103"/>
      <c r="O128" s="103"/>
      <c r="P128" s="103"/>
      <c r="Q128" s="103"/>
      <c r="R128" s="103"/>
      <c r="S128" s="103"/>
      <c r="T128" s="103"/>
      <c r="U128" s="103"/>
      <c r="V128" s="103"/>
      <c r="W128" s="103"/>
      <c r="X128" s="103"/>
      <c r="Y128" s="103"/>
      <c r="Z128" s="103"/>
      <c r="AA128" s="103"/>
      <c r="AB128" s="103"/>
    </row>
    <row r="129" spans="5:5">
      <c r="E129" s="105"/>
    </row>
    <row r="130" spans="5:28">
      <c r="E130" s="103" t="s">
        <v>1961</v>
      </c>
      <c r="F130" s="129" t="s">
        <v>1962</v>
      </c>
      <c r="G130" s="103"/>
      <c r="H130" s="103">
        <f>ROUND(AD58*3,0)</f>
        <v>435</v>
      </c>
      <c r="I130" s="103"/>
      <c r="J130" s="103"/>
      <c r="K130" s="103"/>
      <c r="L130" s="103"/>
      <c r="M130" s="103"/>
      <c r="N130" s="103"/>
      <c r="O130" s="103"/>
      <c r="P130" s="103"/>
      <c r="Q130" s="103"/>
      <c r="R130" s="103"/>
      <c r="S130" s="103"/>
      <c r="T130" s="103"/>
      <c r="U130" s="103"/>
      <c r="V130" s="103"/>
      <c r="W130" s="103"/>
      <c r="X130" s="103"/>
      <c r="Y130" s="103"/>
      <c r="Z130" s="103"/>
      <c r="AA130" s="103"/>
      <c r="AB130" s="103"/>
    </row>
    <row r="131" spans="5:28">
      <c r="E131" s="103" t="s">
        <v>1961</v>
      </c>
      <c r="F131" s="129" t="s">
        <v>1962</v>
      </c>
      <c r="G131" s="103"/>
      <c r="H131" s="103">
        <f t="shared" ref="H131:H134" si="50">ROUND(AD59*3,0)</f>
        <v>660</v>
      </c>
      <c r="I131" s="103"/>
      <c r="J131" s="103"/>
      <c r="K131" s="103"/>
      <c r="L131" s="103"/>
      <c r="M131" s="103"/>
      <c r="N131" s="103"/>
      <c r="O131" s="103"/>
      <c r="P131" s="103"/>
      <c r="Q131" s="103"/>
      <c r="R131" s="103"/>
      <c r="S131" s="103"/>
      <c r="T131" s="103"/>
      <c r="U131" s="103"/>
      <c r="V131" s="103"/>
      <c r="W131" s="103"/>
      <c r="X131" s="103"/>
      <c r="Y131" s="103"/>
      <c r="Z131" s="103"/>
      <c r="AA131" s="103"/>
      <c r="AB131" s="103"/>
    </row>
    <row r="132" spans="5:28">
      <c r="E132" s="103" t="s">
        <v>1961</v>
      </c>
      <c r="F132" s="129" t="s">
        <v>1962</v>
      </c>
      <c r="G132" s="103"/>
      <c r="H132" s="103">
        <f t="shared" si="50"/>
        <v>885</v>
      </c>
      <c r="I132" s="103"/>
      <c r="J132" s="103"/>
      <c r="K132" s="103"/>
      <c r="L132" s="103"/>
      <c r="M132" s="103"/>
      <c r="N132" s="103"/>
      <c r="O132" s="103"/>
      <c r="P132" s="103"/>
      <c r="Q132" s="103"/>
      <c r="R132" s="103"/>
      <c r="S132" s="103"/>
      <c r="T132" s="103"/>
      <c r="U132" s="103"/>
      <c r="V132" s="103"/>
      <c r="W132" s="103"/>
      <c r="X132" s="103"/>
      <c r="Y132" s="103"/>
      <c r="Z132" s="103"/>
      <c r="AA132" s="103"/>
      <c r="AB132" s="103"/>
    </row>
    <row r="133" spans="5:28">
      <c r="E133" s="103" t="s">
        <v>1961</v>
      </c>
      <c r="F133" s="129" t="s">
        <v>1962</v>
      </c>
      <c r="G133" s="103"/>
      <c r="H133" s="103">
        <f t="shared" si="50"/>
        <v>1110</v>
      </c>
      <c r="I133" s="103"/>
      <c r="J133" s="103"/>
      <c r="K133" s="103"/>
      <c r="L133" s="103"/>
      <c r="M133" s="103"/>
      <c r="N133" s="103"/>
      <c r="O133" s="103"/>
      <c r="P133" s="103"/>
      <c r="Q133" s="103"/>
      <c r="R133" s="103"/>
      <c r="S133" s="103"/>
      <c r="T133" s="103"/>
      <c r="U133" s="103"/>
      <c r="V133" s="103"/>
      <c r="W133" s="103"/>
      <c r="X133" s="103"/>
      <c r="Y133" s="103"/>
      <c r="Z133" s="103"/>
      <c r="AA133" s="103"/>
      <c r="AB133" s="103"/>
    </row>
    <row r="134" spans="5:28">
      <c r="E134" s="103" t="s">
        <v>1961</v>
      </c>
      <c r="F134" s="129" t="s">
        <v>1962</v>
      </c>
      <c r="G134" s="103"/>
      <c r="H134" s="103">
        <f t="shared" si="50"/>
        <v>1335</v>
      </c>
      <c r="I134" s="103"/>
      <c r="J134" s="103"/>
      <c r="K134" s="103"/>
      <c r="L134" s="103"/>
      <c r="M134" s="103"/>
      <c r="N134" s="103"/>
      <c r="O134" s="103"/>
      <c r="P134" s="103"/>
      <c r="Q134" s="103"/>
      <c r="R134" s="103"/>
      <c r="S134" s="103"/>
      <c r="T134" s="103"/>
      <c r="U134" s="103"/>
      <c r="V134" s="103"/>
      <c r="W134" s="103"/>
      <c r="X134" s="103"/>
      <c r="Y134" s="103"/>
      <c r="Z134" s="103"/>
      <c r="AA134" s="103"/>
      <c r="AB134" s="103"/>
    </row>
    <row r="135" spans="5:5">
      <c r="E135" s="105"/>
    </row>
    <row r="136" spans="5:28">
      <c r="E136" s="103" t="s">
        <v>1963</v>
      </c>
      <c r="F136" s="129" t="s">
        <v>1964</v>
      </c>
      <c r="G136" s="103"/>
      <c r="H136" s="103">
        <f>ROUND(AD64*3,0)</f>
        <v>435</v>
      </c>
      <c r="I136" s="103"/>
      <c r="J136" s="103"/>
      <c r="K136" s="103"/>
      <c r="L136" s="103"/>
      <c r="M136" s="103"/>
      <c r="N136" s="103"/>
      <c r="O136" s="103"/>
      <c r="P136" s="103"/>
      <c r="Q136" s="103"/>
      <c r="R136" s="103"/>
      <c r="S136" s="103"/>
      <c r="T136" s="103"/>
      <c r="U136" s="103"/>
      <c r="V136" s="103"/>
      <c r="W136" s="103"/>
      <c r="X136" s="103"/>
      <c r="Y136" s="103"/>
      <c r="Z136" s="103"/>
      <c r="AA136" s="103"/>
      <c r="AB136" s="103"/>
    </row>
    <row r="137" spans="5:28">
      <c r="E137" s="103" t="s">
        <v>1963</v>
      </c>
      <c r="F137" s="129" t="s">
        <v>1964</v>
      </c>
      <c r="G137" s="103"/>
      <c r="H137" s="103">
        <f t="shared" ref="H137:H140" si="51">ROUND(AD65*3,0)</f>
        <v>660</v>
      </c>
      <c r="I137" s="103"/>
      <c r="J137" s="103"/>
      <c r="K137" s="103"/>
      <c r="L137" s="103"/>
      <c r="M137" s="103"/>
      <c r="N137" s="103"/>
      <c r="O137" s="103"/>
      <c r="P137" s="103"/>
      <c r="Q137" s="103"/>
      <c r="R137" s="103"/>
      <c r="S137" s="103"/>
      <c r="T137" s="103"/>
      <c r="U137" s="103"/>
      <c r="V137" s="103"/>
      <c r="W137" s="103"/>
      <c r="X137" s="103"/>
      <c r="Y137" s="103"/>
      <c r="Z137" s="103"/>
      <c r="AA137" s="103"/>
      <c r="AB137" s="103"/>
    </row>
    <row r="138" spans="5:28">
      <c r="E138" s="103" t="s">
        <v>1963</v>
      </c>
      <c r="F138" s="129" t="s">
        <v>1964</v>
      </c>
      <c r="G138" s="103"/>
      <c r="H138" s="103">
        <f t="shared" si="51"/>
        <v>885</v>
      </c>
      <c r="I138" s="103"/>
      <c r="J138" s="103"/>
      <c r="K138" s="103"/>
      <c r="L138" s="103"/>
      <c r="M138" s="103"/>
      <c r="N138" s="103"/>
      <c r="O138" s="103"/>
      <c r="P138" s="103"/>
      <c r="Q138" s="103"/>
      <c r="R138" s="103"/>
      <c r="S138" s="103"/>
      <c r="T138" s="103"/>
      <c r="U138" s="103"/>
      <c r="V138" s="103"/>
      <c r="W138" s="103"/>
      <c r="X138" s="103"/>
      <c r="Y138" s="103"/>
      <c r="Z138" s="103"/>
      <c r="AA138" s="103"/>
      <c r="AB138" s="103"/>
    </row>
    <row r="139" spans="5:28">
      <c r="E139" s="103" t="s">
        <v>1963</v>
      </c>
      <c r="F139" s="129" t="s">
        <v>1964</v>
      </c>
      <c r="G139" s="103"/>
      <c r="H139" s="103">
        <f t="shared" si="51"/>
        <v>1110</v>
      </c>
      <c r="I139" s="103"/>
      <c r="J139" s="103"/>
      <c r="K139" s="103"/>
      <c r="L139" s="103"/>
      <c r="M139" s="103"/>
      <c r="N139" s="103"/>
      <c r="O139" s="103"/>
      <c r="P139" s="103"/>
      <c r="Q139" s="103"/>
      <c r="R139" s="103"/>
      <c r="S139" s="103"/>
      <c r="T139" s="103"/>
      <c r="U139" s="103"/>
      <c r="V139" s="103"/>
      <c r="W139" s="103"/>
      <c r="X139" s="103"/>
      <c r="Y139" s="103"/>
      <c r="Z139" s="103"/>
      <c r="AA139" s="103"/>
      <c r="AB139" s="103"/>
    </row>
    <row r="140" spans="5:28">
      <c r="E140" s="103" t="s">
        <v>1963</v>
      </c>
      <c r="F140" s="129" t="s">
        <v>1964</v>
      </c>
      <c r="G140" s="103"/>
      <c r="H140" s="103">
        <f t="shared" si="51"/>
        <v>1335</v>
      </c>
      <c r="I140" s="103"/>
      <c r="J140" s="103"/>
      <c r="K140" s="103"/>
      <c r="L140" s="103"/>
      <c r="M140" s="103"/>
      <c r="N140" s="103"/>
      <c r="O140" s="103"/>
      <c r="P140" s="103"/>
      <c r="Q140" s="103"/>
      <c r="R140" s="103"/>
      <c r="S140" s="103"/>
      <c r="T140" s="103"/>
      <c r="U140" s="103"/>
      <c r="V140" s="103"/>
      <c r="W140" s="103"/>
      <c r="X140" s="103"/>
      <c r="Y140" s="103"/>
      <c r="Z140" s="103"/>
      <c r="AA140" s="103"/>
      <c r="AB140" s="103"/>
    </row>
    <row r="141" spans="5:5">
      <c r="E141" s="105"/>
    </row>
    <row r="142" spans="5:28">
      <c r="E142" s="103" t="s">
        <v>1965</v>
      </c>
      <c r="F142" s="129" t="s">
        <v>1966</v>
      </c>
      <c r="G142" s="103"/>
      <c r="H142" s="103">
        <f>ROUND(AD70*3,0)</f>
        <v>435</v>
      </c>
      <c r="I142" s="103"/>
      <c r="J142" s="103"/>
      <c r="K142" s="103"/>
      <c r="L142" s="103"/>
      <c r="M142" s="103"/>
      <c r="N142" s="103"/>
      <c r="O142" s="103"/>
      <c r="P142" s="103"/>
      <c r="Q142" s="103"/>
      <c r="R142" s="103"/>
      <c r="S142" s="103"/>
      <c r="T142" s="103"/>
      <c r="U142" s="103"/>
      <c r="V142" s="103"/>
      <c r="W142" s="103"/>
      <c r="X142" s="103"/>
      <c r="Y142" s="103"/>
      <c r="Z142" s="103"/>
      <c r="AA142" s="103"/>
      <c r="AB142" s="103"/>
    </row>
    <row r="143" spans="5:28">
      <c r="E143" s="103" t="s">
        <v>1965</v>
      </c>
      <c r="F143" s="129" t="s">
        <v>1966</v>
      </c>
      <c r="G143" s="103"/>
      <c r="H143" s="103">
        <f t="shared" ref="H143:H146" si="52">ROUND(AD71*3,0)</f>
        <v>660</v>
      </c>
      <c r="I143" s="103"/>
      <c r="J143" s="103"/>
      <c r="K143" s="103"/>
      <c r="L143" s="103"/>
      <c r="M143" s="103"/>
      <c r="N143" s="103"/>
      <c r="O143" s="103"/>
      <c r="P143" s="103"/>
      <c r="Q143" s="103"/>
      <c r="R143" s="103"/>
      <c r="S143" s="103"/>
      <c r="T143" s="103"/>
      <c r="U143" s="103"/>
      <c r="V143" s="103"/>
      <c r="W143" s="103"/>
      <c r="X143" s="103"/>
      <c r="Y143" s="103"/>
      <c r="Z143" s="103"/>
      <c r="AA143" s="103"/>
      <c r="AB143" s="103"/>
    </row>
    <row r="144" spans="5:28">
      <c r="E144" s="103" t="s">
        <v>1965</v>
      </c>
      <c r="F144" s="129" t="s">
        <v>1966</v>
      </c>
      <c r="G144" s="103"/>
      <c r="H144" s="103">
        <f t="shared" si="52"/>
        <v>885</v>
      </c>
      <c r="I144" s="103"/>
      <c r="J144" s="103"/>
      <c r="K144" s="103"/>
      <c r="L144" s="103"/>
      <c r="M144" s="103"/>
      <c r="N144" s="103"/>
      <c r="O144" s="103"/>
      <c r="P144" s="103"/>
      <c r="Q144" s="103"/>
      <c r="R144" s="103"/>
      <c r="S144" s="103"/>
      <c r="T144" s="103"/>
      <c r="U144" s="103"/>
      <c r="V144" s="103"/>
      <c r="W144" s="103"/>
      <c r="X144" s="103"/>
      <c r="Y144" s="103"/>
      <c r="Z144" s="103"/>
      <c r="AA144" s="103"/>
      <c r="AB144" s="103"/>
    </row>
    <row r="145" spans="5:28">
      <c r="E145" s="103" t="s">
        <v>1965</v>
      </c>
      <c r="F145" s="129" t="s">
        <v>1966</v>
      </c>
      <c r="G145" s="103"/>
      <c r="H145" s="103">
        <f t="shared" si="52"/>
        <v>1110</v>
      </c>
      <c r="I145" s="103"/>
      <c r="J145" s="103"/>
      <c r="K145" s="103"/>
      <c r="L145" s="103"/>
      <c r="M145" s="103"/>
      <c r="N145" s="103"/>
      <c r="O145" s="103"/>
      <c r="P145" s="103"/>
      <c r="Q145" s="103"/>
      <c r="R145" s="103"/>
      <c r="S145" s="103"/>
      <c r="T145" s="103"/>
      <c r="U145" s="103"/>
      <c r="V145" s="103"/>
      <c r="W145" s="103"/>
      <c r="X145" s="103"/>
      <c r="Y145" s="103"/>
      <c r="Z145" s="103"/>
      <c r="AA145" s="103"/>
      <c r="AB145" s="103"/>
    </row>
    <row r="146" spans="5:28">
      <c r="E146" s="103" t="s">
        <v>1965</v>
      </c>
      <c r="F146" s="129" t="s">
        <v>1966</v>
      </c>
      <c r="G146" s="103"/>
      <c r="H146" s="103">
        <f t="shared" si="52"/>
        <v>1335</v>
      </c>
      <c r="I146" s="103"/>
      <c r="J146" s="103"/>
      <c r="K146" s="103"/>
      <c r="L146" s="103"/>
      <c r="M146" s="103"/>
      <c r="N146" s="103"/>
      <c r="O146" s="103"/>
      <c r="P146" s="103"/>
      <c r="Q146" s="103"/>
      <c r="R146" s="103"/>
      <c r="S146" s="103"/>
      <c r="T146" s="103"/>
      <c r="U146" s="103"/>
      <c r="V146" s="103"/>
      <c r="W146" s="103"/>
      <c r="X146" s="103"/>
      <c r="Y146" s="103"/>
      <c r="Z146" s="103"/>
      <c r="AA146" s="103"/>
      <c r="AB146" s="103"/>
    </row>
    <row r="147" spans="5:5">
      <c r="E147" s="105"/>
    </row>
    <row r="148" spans="5:28">
      <c r="E148" s="103" t="s">
        <v>1967</v>
      </c>
      <c r="F148" s="104" t="s">
        <v>1968</v>
      </c>
      <c r="G148" s="103"/>
      <c r="H148" s="103"/>
      <c r="I148" s="103"/>
      <c r="J148" s="103"/>
      <c r="K148" s="103"/>
      <c r="L148" s="103">
        <v>25</v>
      </c>
      <c r="M148" s="103"/>
      <c r="N148" s="103"/>
      <c r="O148" s="103"/>
      <c r="P148" s="103"/>
      <c r="Q148" s="103"/>
      <c r="R148" s="103"/>
      <c r="S148" s="103"/>
      <c r="T148" s="103"/>
      <c r="U148" s="103"/>
      <c r="V148" s="103"/>
      <c r="W148" s="103"/>
      <c r="X148" s="103"/>
      <c r="Y148" s="103"/>
      <c r="Z148" s="103"/>
      <c r="AA148" s="103"/>
      <c r="AB148" s="103"/>
    </row>
    <row r="149" spans="5:28">
      <c r="E149" s="103" t="s">
        <v>1967</v>
      </c>
      <c r="F149" s="104" t="s">
        <v>1968</v>
      </c>
      <c r="G149" s="103"/>
      <c r="H149" s="103"/>
      <c r="I149" s="103"/>
      <c r="J149" s="103"/>
      <c r="K149" s="103"/>
      <c r="L149" s="103">
        <v>50</v>
      </c>
      <c r="M149" s="103"/>
      <c r="N149" s="103"/>
      <c r="O149" s="103"/>
      <c r="P149" s="103"/>
      <c r="Q149" s="103"/>
      <c r="R149" s="103"/>
      <c r="S149" s="103"/>
      <c r="T149" s="103"/>
      <c r="U149" s="103"/>
      <c r="V149" s="103"/>
      <c r="W149" s="103"/>
      <c r="X149" s="103"/>
      <c r="Y149" s="103"/>
      <c r="Z149" s="103"/>
      <c r="AA149" s="103"/>
      <c r="AB149" s="103"/>
    </row>
    <row r="150" spans="5:28">
      <c r="E150" s="103" t="s">
        <v>1967</v>
      </c>
      <c r="F150" s="104" t="s">
        <v>1968</v>
      </c>
      <c r="G150" s="103"/>
      <c r="H150" s="103"/>
      <c r="I150" s="103"/>
      <c r="J150" s="103"/>
      <c r="K150" s="103"/>
      <c r="L150" s="103">
        <v>75</v>
      </c>
      <c r="M150" s="103"/>
      <c r="N150" s="103"/>
      <c r="O150" s="103"/>
      <c r="P150" s="103"/>
      <c r="Q150" s="103"/>
      <c r="R150" s="103"/>
      <c r="S150" s="103"/>
      <c r="T150" s="103"/>
      <c r="U150" s="103"/>
      <c r="V150" s="103"/>
      <c r="W150" s="103"/>
      <c r="X150" s="103"/>
      <c r="Y150" s="103"/>
      <c r="Z150" s="103"/>
      <c r="AA150" s="103"/>
      <c r="AB150" s="103"/>
    </row>
    <row r="151" spans="5:28">
      <c r="E151" s="103" t="s">
        <v>1967</v>
      </c>
      <c r="F151" s="104" t="s">
        <v>1968</v>
      </c>
      <c r="G151" s="103"/>
      <c r="H151" s="103"/>
      <c r="I151" s="103"/>
      <c r="J151" s="103"/>
      <c r="K151" s="103"/>
      <c r="L151" s="103">
        <v>100</v>
      </c>
      <c r="M151" s="103"/>
      <c r="N151" s="103"/>
      <c r="O151" s="103"/>
      <c r="P151" s="103"/>
      <c r="Q151" s="103"/>
      <c r="R151" s="103"/>
      <c r="S151" s="103"/>
      <c r="T151" s="103"/>
      <c r="U151" s="103"/>
      <c r="V151" s="103"/>
      <c r="W151" s="103"/>
      <c r="X151" s="103"/>
      <c r="Y151" s="103"/>
      <c r="Z151" s="103"/>
      <c r="AA151" s="103"/>
      <c r="AB151" s="103"/>
    </row>
    <row r="152" spans="5:28">
      <c r="E152" s="103" t="s">
        <v>1967</v>
      </c>
      <c r="F152" s="104" t="s">
        <v>1968</v>
      </c>
      <c r="G152" s="103"/>
      <c r="H152" s="103"/>
      <c r="I152" s="103"/>
      <c r="J152" s="103"/>
      <c r="K152" s="103"/>
      <c r="L152" s="103">
        <v>125</v>
      </c>
      <c r="M152" s="103"/>
      <c r="N152" s="103"/>
      <c r="O152" s="103"/>
      <c r="P152" s="103"/>
      <c r="Q152" s="103"/>
      <c r="R152" s="103"/>
      <c r="S152" s="103"/>
      <c r="T152" s="103"/>
      <c r="U152" s="103"/>
      <c r="V152" s="103"/>
      <c r="W152" s="103"/>
      <c r="X152" s="103"/>
      <c r="Y152" s="103"/>
      <c r="Z152" s="103"/>
      <c r="AA152" s="103"/>
      <c r="AB152" s="103"/>
    </row>
    <row r="153" spans="5:7">
      <c r="E153" s="105"/>
      <c r="F153" s="106"/>
      <c r="G153" s="105"/>
    </row>
    <row r="154" spans="5:28">
      <c r="E154" s="103" t="s">
        <v>1969</v>
      </c>
      <c r="F154" s="127" t="s">
        <v>1970</v>
      </c>
      <c r="G154" s="103"/>
      <c r="H154" s="103"/>
      <c r="I154" s="103"/>
      <c r="J154" s="103"/>
      <c r="K154" s="103"/>
      <c r="L154" s="103">
        <f>L148+5</f>
        <v>30</v>
      </c>
      <c r="M154" s="103">
        <v>100</v>
      </c>
      <c r="N154" s="103"/>
      <c r="O154" s="103"/>
      <c r="P154" s="103"/>
      <c r="Q154" s="103"/>
      <c r="R154" s="103"/>
      <c r="S154" s="103"/>
      <c r="T154" s="103"/>
      <c r="U154" s="103"/>
      <c r="V154" s="103"/>
      <c r="W154" s="103"/>
      <c r="X154" s="103"/>
      <c r="Y154" s="103"/>
      <c r="Z154" s="103"/>
      <c r="AA154" s="103"/>
      <c r="AB154" s="103"/>
    </row>
    <row r="155" spans="5:28">
      <c r="E155" s="103" t="s">
        <v>1969</v>
      </c>
      <c r="F155" s="127" t="s">
        <v>1970</v>
      </c>
      <c r="G155" s="103"/>
      <c r="H155" s="103"/>
      <c r="I155" s="103"/>
      <c r="J155" s="103"/>
      <c r="K155" s="103"/>
      <c r="L155" s="103">
        <f t="shared" ref="L155:L158" si="53">L149+5</f>
        <v>55</v>
      </c>
      <c r="M155" s="103">
        <v>120</v>
      </c>
      <c r="N155" s="103"/>
      <c r="O155" s="103"/>
      <c r="P155" s="103"/>
      <c r="Q155" s="103"/>
      <c r="R155" s="103"/>
      <c r="S155" s="103"/>
      <c r="T155" s="103"/>
      <c r="U155" s="103"/>
      <c r="V155" s="103"/>
      <c r="W155" s="103"/>
      <c r="X155" s="103"/>
      <c r="Y155" s="103"/>
      <c r="Z155" s="103"/>
      <c r="AA155" s="103"/>
      <c r="AB155" s="103"/>
    </row>
    <row r="156" spans="5:28">
      <c r="E156" s="103" t="s">
        <v>1969</v>
      </c>
      <c r="F156" s="127" t="s">
        <v>1970</v>
      </c>
      <c r="G156" s="103"/>
      <c r="H156" s="103"/>
      <c r="I156" s="103"/>
      <c r="J156" s="103"/>
      <c r="K156" s="103"/>
      <c r="L156" s="103">
        <f t="shared" si="53"/>
        <v>80</v>
      </c>
      <c r="M156" s="103">
        <v>130</v>
      </c>
      <c r="N156" s="103"/>
      <c r="O156" s="103"/>
      <c r="P156" s="103"/>
      <c r="Q156" s="103"/>
      <c r="R156" s="103"/>
      <c r="S156" s="103"/>
      <c r="T156" s="103"/>
      <c r="U156" s="103"/>
      <c r="V156" s="103"/>
      <c r="W156" s="103"/>
      <c r="X156" s="103"/>
      <c r="Y156" s="103"/>
      <c r="Z156" s="103"/>
      <c r="AA156" s="103"/>
      <c r="AB156" s="103"/>
    </row>
    <row r="157" spans="5:28">
      <c r="E157" s="103" t="s">
        <v>1969</v>
      </c>
      <c r="F157" s="127" t="s">
        <v>1970</v>
      </c>
      <c r="G157" s="103"/>
      <c r="H157" s="103"/>
      <c r="I157" s="103"/>
      <c r="J157" s="103"/>
      <c r="K157" s="103"/>
      <c r="L157" s="103">
        <f t="shared" si="53"/>
        <v>105</v>
      </c>
      <c r="M157" s="103">
        <v>140</v>
      </c>
      <c r="N157" s="103"/>
      <c r="O157" s="103"/>
      <c r="P157" s="103"/>
      <c r="Q157" s="103"/>
      <c r="R157" s="103"/>
      <c r="S157" s="103"/>
      <c r="T157" s="103"/>
      <c r="U157" s="103"/>
      <c r="V157" s="103"/>
      <c r="W157" s="103"/>
      <c r="X157" s="103"/>
      <c r="Y157" s="103"/>
      <c r="Z157" s="103"/>
      <c r="AA157" s="103"/>
      <c r="AB157" s="103"/>
    </row>
    <row r="158" spans="5:28">
      <c r="E158" s="103" t="s">
        <v>1969</v>
      </c>
      <c r="F158" s="127" t="s">
        <v>1970</v>
      </c>
      <c r="G158" s="103"/>
      <c r="H158" s="103"/>
      <c r="I158" s="103"/>
      <c r="J158" s="103"/>
      <c r="K158" s="103"/>
      <c r="L158" s="103">
        <f t="shared" si="53"/>
        <v>130</v>
      </c>
      <c r="M158" s="103">
        <v>150</v>
      </c>
      <c r="N158" s="103"/>
      <c r="O158" s="103"/>
      <c r="P158" s="103"/>
      <c r="Q158" s="103"/>
      <c r="R158" s="103"/>
      <c r="S158" s="103"/>
      <c r="T158" s="103"/>
      <c r="U158" s="103"/>
      <c r="V158" s="103"/>
      <c r="W158" s="103"/>
      <c r="X158" s="103"/>
      <c r="Y158" s="103"/>
      <c r="Z158" s="103"/>
      <c r="AA158" s="103"/>
      <c r="AB158" s="103"/>
    </row>
    <row r="159" spans="5:5">
      <c r="E159" s="105"/>
    </row>
    <row r="160" spans="5:28">
      <c r="E160" s="103" t="s">
        <v>1971</v>
      </c>
      <c r="F160" s="127" t="s">
        <v>1972</v>
      </c>
      <c r="G160" s="103"/>
      <c r="H160" s="103"/>
      <c r="I160" s="103">
        <f>INT(I4/3)</f>
        <v>5</v>
      </c>
      <c r="J160" s="103"/>
      <c r="K160" s="103"/>
      <c r="L160" s="103">
        <f>L154</f>
        <v>30</v>
      </c>
      <c r="M160" s="103"/>
      <c r="N160" s="103"/>
      <c r="O160" s="103"/>
      <c r="P160" s="103"/>
      <c r="Q160" s="103"/>
      <c r="R160" s="103"/>
      <c r="S160" s="103"/>
      <c r="T160" s="103"/>
      <c r="U160" s="103"/>
      <c r="V160" s="103"/>
      <c r="W160" s="103"/>
      <c r="X160" s="103"/>
      <c r="Y160" s="103"/>
      <c r="Z160" s="103"/>
      <c r="AA160" s="103"/>
      <c r="AB160" s="103"/>
    </row>
    <row r="161" spans="5:28">
      <c r="E161" s="103" t="s">
        <v>1971</v>
      </c>
      <c r="F161" s="127" t="s">
        <v>1972</v>
      </c>
      <c r="G161" s="103"/>
      <c r="H161" s="103"/>
      <c r="I161" s="103">
        <f t="shared" ref="I161:I164" si="54">INT(I5/3)</f>
        <v>8</v>
      </c>
      <c r="J161" s="103"/>
      <c r="K161" s="103"/>
      <c r="L161" s="103">
        <f t="shared" ref="L161:L164" si="55">L155</f>
        <v>55</v>
      </c>
      <c r="M161" s="103"/>
      <c r="N161" s="103"/>
      <c r="O161" s="103"/>
      <c r="P161" s="103"/>
      <c r="Q161" s="103"/>
      <c r="R161" s="103"/>
      <c r="S161" s="103"/>
      <c r="T161" s="103"/>
      <c r="U161" s="103"/>
      <c r="V161" s="103"/>
      <c r="W161" s="103"/>
      <c r="X161" s="103"/>
      <c r="Y161" s="103"/>
      <c r="Z161" s="103"/>
      <c r="AA161" s="103"/>
      <c r="AB161" s="103"/>
    </row>
    <row r="162" spans="5:28">
      <c r="E162" s="103" t="s">
        <v>1971</v>
      </c>
      <c r="F162" s="127" t="s">
        <v>1972</v>
      </c>
      <c r="G162" s="103"/>
      <c r="H162" s="103"/>
      <c r="I162" s="103">
        <f t="shared" si="54"/>
        <v>12</v>
      </c>
      <c r="J162" s="103"/>
      <c r="K162" s="103"/>
      <c r="L162" s="103">
        <f t="shared" si="55"/>
        <v>80</v>
      </c>
      <c r="M162" s="103"/>
      <c r="N162" s="103"/>
      <c r="O162" s="103"/>
      <c r="P162" s="103"/>
      <c r="Q162" s="103"/>
      <c r="R162" s="103"/>
      <c r="S162" s="103"/>
      <c r="T162" s="103"/>
      <c r="U162" s="103"/>
      <c r="V162" s="103"/>
      <c r="W162" s="103"/>
      <c r="X162" s="103"/>
      <c r="Y162" s="103"/>
      <c r="Z162" s="103"/>
      <c r="AA162" s="103"/>
      <c r="AB162" s="103"/>
    </row>
    <row r="163" spans="5:28">
      <c r="E163" s="103" t="s">
        <v>1971</v>
      </c>
      <c r="F163" s="127" t="s">
        <v>1972</v>
      </c>
      <c r="G163" s="103"/>
      <c r="H163" s="103"/>
      <c r="I163" s="103">
        <f t="shared" si="54"/>
        <v>16</v>
      </c>
      <c r="J163" s="103"/>
      <c r="K163" s="103"/>
      <c r="L163" s="103">
        <f t="shared" si="55"/>
        <v>105</v>
      </c>
      <c r="M163" s="103"/>
      <c r="N163" s="103"/>
      <c r="O163" s="103"/>
      <c r="P163" s="103"/>
      <c r="Q163" s="103"/>
      <c r="R163" s="103"/>
      <c r="S163" s="103"/>
      <c r="T163" s="103"/>
      <c r="U163" s="103"/>
      <c r="V163" s="103"/>
      <c r="W163" s="103"/>
      <c r="X163" s="103"/>
      <c r="Y163" s="103"/>
      <c r="Z163" s="103"/>
      <c r="AA163" s="103"/>
      <c r="AB163" s="103"/>
    </row>
    <row r="164" spans="5:28">
      <c r="E164" s="103" t="s">
        <v>1971</v>
      </c>
      <c r="F164" s="127" t="s">
        <v>1972</v>
      </c>
      <c r="G164" s="103"/>
      <c r="H164" s="103"/>
      <c r="I164" s="103">
        <f t="shared" si="54"/>
        <v>20</v>
      </c>
      <c r="J164" s="103"/>
      <c r="K164" s="103"/>
      <c r="L164" s="103">
        <f t="shared" si="55"/>
        <v>130</v>
      </c>
      <c r="M164" s="103"/>
      <c r="N164" s="103"/>
      <c r="O164" s="103"/>
      <c r="P164" s="103"/>
      <c r="Q164" s="103"/>
      <c r="R164" s="103"/>
      <c r="S164" s="103"/>
      <c r="T164" s="103"/>
      <c r="U164" s="103"/>
      <c r="V164" s="103"/>
      <c r="W164" s="103"/>
      <c r="X164" s="103"/>
      <c r="Y164" s="103"/>
      <c r="Z164" s="103"/>
      <c r="AA164" s="103"/>
      <c r="AB164" s="103"/>
    </row>
    <row r="165" spans="5:5">
      <c r="E165" s="105"/>
    </row>
    <row r="166" spans="5:28">
      <c r="E166" s="103" t="s">
        <v>1973</v>
      </c>
      <c r="F166" s="127" t="s">
        <v>1974</v>
      </c>
      <c r="G166" s="103"/>
      <c r="H166" s="103">
        <f>INT(H76/3)</f>
        <v>100</v>
      </c>
      <c r="I166" s="103"/>
      <c r="J166" s="103"/>
      <c r="K166" s="103"/>
      <c r="L166" s="103">
        <f>L160</f>
        <v>30</v>
      </c>
      <c r="M166" s="103"/>
      <c r="N166" s="103"/>
      <c r="O166" s="103"/>
      <c r="P166" s="103"/>
      <c r="Q166" s="103"/>
      <c r="R166" s="103"/>
      <c r="S166" s="103"/>
      <c r="T166" s="103"/>
      <c r="U166" s="103"/>
      <c r="V166" s="103"/>
      <c r="W166" s="103"/>
      <c r="X166" s="103"/>
      <c r="Y166" s="103"/>
      <c r="Z166" s="103"/>
      <c r="AA166" s="103"/>
      <c r="AB166" s="103"/>
    </row>
    <row r="167" spans="5:28">
      <c r="E167" s="103" t="s">
        <v>1973</v>
      </c>
      <c r="F167" s="127" t="s">
        <v>1974</v>
      </c>
      <c r="G167" s="103"/>
      <c r="H167" s="103">
        <f t="shared" ref="H167:H170" si="56">INT(H77/3)</f>
        <v>175</v>
      </c>
      <c r="I167" s="103"/>
      <c r="J167" s="103"/>
      <c r="K167" s="103"/>
      <c r="L167" s="103">
        <f t="shared" ref="L167:L170" si="57">L161</f>
        <v>55</v>
      </c>
      <c r="M167" s="103"/>
      <c r="N167" s="103"/>
      <c r="O167" s="103"/>
      <c r="P167" s="103"/>
      <c r="Q167" s="103"/>
      <c r="R167" s="103"/>
      <c r="S167" s="103"/>
      <c r="T167" s="103"/>
      <c r="U167" s="103"/>
      <c r="V167" s="103"/>
      <c r="W167" s="103"/>
      <c r="X167" s="103"/>
      <c r="Y167" s="103"/>
      <c r="Z167" s="103"/>
      <c r="AA167" s="103"/>
      <c r="AB167" s="103"/>
    </row>
    <row r="168" spans="5:28">
      <c r="E168" s="103" t="s">
        <v>1973</v>
      </c>
      <c r="F168" s="127" t="s">
        <v>1974</v>
      </c>
      <c r="G168" s="103"/>
      <c r="H168" s="103">
        <f t="shared" si="56"/>
        <v>250</v>
      </c>
      <c r="I168" s="103"/>
      <c r="J168" s="103"/>
      <c r="K168" s="103"/>
      <c r="L168" s="103">
        <f t="shared" si="57"/>
        <v>80</v>
      </c>
      <c r="M168" s="103"/>
      <c r="N168" s="103"/>
      <c r="O168" s="103"/>
      <c r="P168" s="103"/>
      <c r="Q168" s="103"/>
      <c r="R168" s="103"/>
      <c r="S168" s="103"/>
      <c r="T168" s="103"/>
      <c r="U168" s="103"/>
      <c r="V168" s="103"/>
      <c r="W168" s="103"/>
      <c r="X168" s="103"/>
      <c r="Y168" s="103"/>
      <c r="Z168" s="103"/>
      <c r="AA168" s="103"/>
      <c r="AB168" s="103"/>
    </row>
    <row r="169" spans="5:28">
      <c r="E169" s="103" t="s">
        <v>1973</v>
      </c>
      <c r="F169" s="127" t="s">
        <v>1974</v>
      </c>
      <c r="G169" s="103"/>
      <c r="H169" s="103">
        <f t="shared" si="56"/>
        <v>325</v>
      </c>
      <c r="I169" s="103"/>
      <c r="J169" s="103"/>
      <c r="K169" s="103"/>
      <c r="L169" s="103">
        <f t="shared" si="57"/>
        <v>105</v>
      </c>
      <c r="M169" s="103"/>
      <c r="N169" s="103"/>
      <c r="O169" s="103"/>
      <c r="P169" s="103"/>
      <c r="Q169" s="103"/>
      <c r="R169" s="103"/>
      <c r="S169" s="103"/>
      <c r="T169" s="103"/>
      <c r="U169" s="103"/>
      <c r="V169" s="103"/>
      <c r="W169" s="103"/>
      <c r="X169" s="103"/>
      <c r="Y169" s="103"/>
      <c r="Z169" s="103"/>
      <c r="AA169" s="103"/>
      <c r="AB169" s="103"/>
    </row>
    <row r="170" spans="5:28">
      <c r="E170" s="103" t="s">
        <v>1973</v>
      </c>
      <c r="F170" s="127" t="s">
        <v>1974</v>
      </c>
      <c r="G170" s="103"/>
      <c r="H170" s="103">
        <f t="shared" si="56"/>
        <v>400</v>
      </c>
      <c r="I170" s="103"/>
      <c r="J170" s="103"/>
      <c r="K170" s="103"/>
      <c r="L170" s="103">
        <f t="shared" si="57"/>
        <v>130</v>
      </c>
      <c r="M170" s="103"/>
      <c r="N170" s="103"/>
      <c r="O170" s="103"/>
      <c r="P170" s="103"/>
      <c r="Q170" s="103"/>
      <c r="R170" s="103"/>
      <c r="S170" s="103"/>
      <c r="T170" s="103"/>
      <c r="U170" s="103"/>
      <c r="V170" s="103"/>
      <c r="W170" s="103"/>
      <c r="X170" s="103"/>
      <c r="Y170" s="103"/>
      <c r="Z170" s="103"/>
      <c r="AA170" s="103"/>
      <c r="AB170" s="103"/>
    </row>
    <row r="171" spans="5:5">
      <c r="E171" s="105"/>
    </row>
    <row r="172" spans="5:28">
      <c r="E172" s="103" t="s">
        <v>1975</v>
      </c>
      <c r="F172" s="127" t="s">
        <v>1976</v>
      </c>
      <c r="G172" s="103"/>
      <c r="H172" s="103"/>
      <c r="I172" s="103"/>
      <c r="J172" s="103"/>
      <c r="K172" s="103"/>
      <c r="L172" s="103">
        <f>L166</f>
        <v>30</v>
      </c>
      <c r="M172" s="103"/>
      <c r="N172" s="103"/>
      <c r="O172" s="103"/>
      <c r="P172" s="103"/>
      <c r="Q172" s="103"/>
      <c r="R172" s="103"/>
      <c r="S172" s="103"/>
      <c r="T172" s="103"/>
      <c r="U172" s="103"/>
      <c r="V172" s="103"/>
      <c r="W172" s="103"/>
      <c r="X172" s="103"/>
      <c r="Y172" s="103"/>
      <c r="Z172" s="103"/>
      <c r="AA172" s="103"/>
      <c r="AB172" s="103"/>
    </row>
    <row r="173" spans="5:28">
      <c r="E173" s="103" t="s">
        <v>1975</v>
      </c>
      <c r="F173" s="127" t="s">
        <v>1976</v>
      </c>
      <c r="G173" s="103"/>
      <c r="H173" s="103"/>
      <c r="I173" s="103"/>
      <c r="J173" s="103"/>
      <c r="K173" s="103"/>
      <c r="L173" s="103">
        <f t="shared" ref="L173:L176" si="58">L167</f>
        <v>55</v>
      </c>
      <c r="M173" s="103"/>
      <c r="N173" s="103"/>
      <c r="O173" s="103"/>
      <c r="P173" s="103"/>
      <c r="Q173" s="103"/>
      <c r="R173" s="103"/>
      <c r="S173" s="103"/>
      <c r="T173" s="103"/>
      <c r="U173" s="103"/>
      <c r="V173" s="103"/>
      <c r="W173" s="103"/>
      <c r="X173" s="103"/>
      <c r="Y173" s="103"/>
      <c r="Z173" s="103"/>
      <c r="AA173" s="103"/>
      <c r="AB173" s="103"/>
    </row>
    <row r="174" spans="5:28">
      <c r="E174" s="103" t="s">
        <v>1975</v>
      </c>
      <c r="F174" s="127" t="s">
        <v>1976</v>
      </c>
      <c r="G174" s="103"/>
      <c r="H174" s="103"/>
      <c r="I174" s="103"/>
      <c r="J174" s="103"/>
      <c r="K174" s="103"/>
      <c r="L174" s="103">
        <f t="shared" si="58"/>
        <v>80</v>
      </c>
      <c r="M174" s="103"/>
      <c r="N174" s="103"/>
      <c r="O174" s="103"/>
      <c r="P174" s="103"/>
      <c r="Q174" s="103"/>
      <c r="R174" s="103"/>
      <c r="S174" s="103"/>
      <c r="T174" s="103"/>
      <c r="U174" s="103"/>
      <c r="V174" s="103"/>
      <c r="W174" s="103"/>
      <c r="X174" s="103"/>
      <c r="Y174" s="103"/>
      <c r="Z174" s="103"/>
      <c r="AA174" s="103"/>
      <c r="AB174" s="103"/>
    </row>
    <row r="175" spans="5:28">
      <c r="E175" s="103" t="s">
        <v>1975</v>
      </c>
      <c r="F175" s="127" t="s">
        <v>1976</v>
      </c>
      <c r="G175" s="103"/>
      <c r="H175" s="103"/>
      <c r="I175" s="103"/>
      <c r="J175" s="103"/>
      <c r="K175" s="103"/>
      <c r="L175" s="103">
        <f t="shared" si="58"/>
        <v>105</v>
      </c>
      <c r="M175" s="103"/>
      <c r="N175" s="103"/>
      <c r="O175" s="103"/>
      <c r="P175" s="103"/>
      <c r="Q175" s="103"/>
      <c r="R175" s="103"/>
      <c r="S175" s="103"/>
      <c r="T175" s="103"/>
      <c r="U175" s="103"/>
      <c r="V175" s="103"/>
      <c r="W175" s="103"/>
      <c r="X175" s="103"/>
      <c r="Y175" s="103"/>
      <c r="Z175" s="103"/>
      <c r="AA175" s="103"/>
      <c r="AB175" s="103"/>
    </row>
    <row r="176" spans="5:28">
      <c r="E176" s="103" t="s">
        <v>1975</v>
      </c>
      <c r="F176" s="127" t="s">
        <v>1976</v>
      </c>
      <c r="G176" s="103"/>
      <c r="H176" s="103"/>
      <c r="I176" s="103"/>
      <c r="J176" s="103"/>
      <c r="K176" s="103"/>
      <c r="L176" s="103">
        <f t="shared" si="58"/>
        <v>130</v>
      </c>
      <c r="M176" s="103"/>
      <c r="N176" s="103"/>
      <c r="O176" s="103"/>
      <c r="P176" s="103"/>
      <c r="Q176" s="103"/>
      <c r="R176" s="103"/>
      <c r="S176" s="103"/>
      <c r="T176" s="103"/>
      <c r="U176" s="103"/>
      <c r="V176" s="103"/>
      <c r="W176" s="103"/>
      <c r="X176" s="103"/>
      <c r="Y176" s="103"/>
      <c r="Z176" s="103"/>
      <c r="AA176" s="103"/>
      <c r="AB176" s="103"/>
    </row>
    <row r="177" spans="5:5">
      <c r="E177" s="105"/>
    </row>
    <row r="178" spans="5:28">
      <c r="E178" s="103" t="s">
        <v>1977</v>
      </c>
      <c r="F178" s="127" t="s">
        <v>1978</v>
      </c>
      <c r="G178" s="103"/>
      <c r="H178" s="103"/>
      <c r="I178" s="103"/>
      <c r="J178" s="103"/>
      <c r="K178" s="103"/>
      <c r="L178" s="103">
        <f>L172</f>
        <v>30</v>
      </c>
      <c r="M178" s="103"/>
      <c r="N178" s="103"/>
      <c r="O178" s="103"/>
      <c r="P178" s="103"/>
      <c r="Q178" s="103"/>
      <c r="R178" s="103"/>
      <c r="S178" s="103"/>
      <c r="T178" s="103"/>
      <c r="U178" s="103"/>
      <c r="V178" s="103"/>
      <c r="W178" s="103"/>
      <c r="X178" s="103"/>
      <c r="Y178" s="103"/>
      <c r="Z178" s="103"/>
      <c r="AA178" s="103"/>
      <c r="AB178" s="103"/>
    </row>
    <row r="179" spans="5:28">
      <c r="E179" s="103" t="s">
        <v>1977</v>
      </c>
      <c r="F179" s="127" t="s">
        <v>1978</v>
      </c>
      <c r="G179" s="103"/>
      <c r="H179" s="103"/>
      <c r="I179" s="103"/>
      <c r="J179" s="103"/>
      <c r="K179" s="103"/>
      <c r="L179" s="103">
        <f t="shared" ref="L179:L182" si="59">L173</f>
        <v>55</v>
      </c>
      <c r="M179" s="103"/>
      <c r="N179" s="103"/>
      <c r="O179" s="103"/>
      <c r="P179" s="103"/>
      <c r="Q179" s="103"/>
      <c r="R179" s="103"/>
      <c r="S179" s="103"/>
      <c r="T179" s="103"/>
      <c r="U179" s="103"/>
      <c r="V179" s="103"/>
      <c r="W179" s="103"/>
      <c r="X179" s="103"/>
      <c r="Y179" s="103"/>
      <c r="Z179" s="103"/>
      <c r="AA179" s="103"/>
      <c r="AB179" s="103"/>
    </row>
    <row r="180" spans="5:28">
      <c r="E180" s="103" t="s">
        <v>1977</v>
      </c>
      <c r="F180" s="127" t="s">
        <v>1978</v>
      </c>
      <c r="G180" s="103"/>
      <c r="H180" s="103"/>
      <c r="I180" s="103"/>
      <c r="J180" s="103"/>
      <c r="K180" s="103"/>
      <c r="L180" s="103">
        <f t="shared" si="59"/>
        <v>80</v>
      </c>
      <c r="M180" s="103"/>
      <c r="N180" s="103"/>
      <c r="O180" s="103"/>
      <c r="P180" s="103"/>
      <c r="Q180" s="103"/>
      <c r="R180" s="103"/>
      <c r="S180" s="103"/>
      <c r="T180" s="103"/>
      <c r="U180" s="103"/>
      <c r="V180" s="103"/>
      <c r="W180" s="103"/>
      <c r="X180" s="103"/>
      <c r="Y180" s="103"/>
      <c r="Z180" s="103"/>
      <c r="AA180" s="103"/>
      <c r="AB180" s="103"/>
    </row>
    <row r="181" spans="5:28">
      <c r="E181" s="103" t="s">
        <v>1977</v>
      </c>
      <c r="F181" s="127" t="s">
        <v>1978</v>
      </c>
      <c r="G181" s="103"/>
      <c r="H181" s="103"/>
      <c r="I181" s="103"/>
      <c r="J181" s="103"/>
      <c r="K181" s="103"/>
      <c r="L181" s="103">
        <f t="shared" si="59"/>
        <v>105</v>
      </c>
      <c r="M181" s="103"/>
      <c r="N181" s="103"/>
      <c r="O181" s="103"/>
      <c r="P181" s="103"/>
      <c r="Q181" s="103"/>
      <c r="R181" s="103"/>
      <c r="S181" s="103"/>
      <c r="T181" s="103"/>
      <c r="U181" s="103"/>
      <c r="V181" s="103"/>
      <c r="W181" s="103"/>
      <c r="X181" s="103"/>
      <c r="Y181" s="103"/>
      <c r="Z181" s="103"/>
      <c r="AA181" s="103"/>
      <c r="AB181" s="103"/>
    </row>
    <row r="182" spans="5:28">
      <c r="E182" s="103" t="s">
        <v>1977</v>
      </c>
      <c r="F182" s="127" t="s">
        <v>1978</v>
      </c>
      <c r="G182" s="103"/>
      <c r="H182" s="103"/>
      <c r="I182" s="103"/>
      <c r="J182" s="103"/>
      <c r="K182" s="103"/>
      <c r="L182" s="103">
        <f t="shared" si="59"/>
        <v>130</v>
      </c>
      <c r="M182" s="103"/>
      <c r="N182" s="103"/>
      <c r="O182" s="103"/>
      <c r="P182" s="103"/>
      <c r="Q182" s="103"/>
      <c r="R182" s="103"/>
      <c r="S182" s="103"/>
      <c r="T182" s="103"/>
      <c r="U182" s="103"/>
      <c r="V182" s="103"/>
      <c r="W182" s="103"/>
      <c r="X182" s="103"/>
      <c r="Y182" s="103"/>
      <c r="Z182" s="103"/>
      <c r="AA182" s="103"/>
      <c r="AB182" s="103"/>
    </row>
    <row r="183" spans="5:5">
      <c r="E183" s="105"/>
    </row>
    <row r="184" spans="5:28">
      <c r="E184" s="103" t="s">
        <v>1979</v>
      </c>
      <c r="F184" s="128" t="s">
        <v>1980</v>
      </c>
      <c r="G184" s="103"/>
      <c r="H184" s="103"/>
      <c r="I184" s="103"/>
      <c r="J184" s="103"/>
      <c r="K184" s="103"/>
      <c r="L184" s="103">
        <f>L178+10</f>
        <v>40</v>
      </c>
      <c r="M184" s="103"/>
      <c r="N184" s="103"/>
      <c r="O184" s="103"/>
      <c r="P184" s="103"/>
      <c r="Q184" s="103"/>
      <c r="R184" s="103"/>
      <c r="S184" s="103"/>
      <c r="T184" s="103"/>
      <c r="U184" s="103"/>
      <c r="V184" s="103"/>
      <c r="W184" s="103"/>
      <c r="X184" s="103"/>
      <c r="Y184" s="103"/>
      <c r="Z184" s="103"/>
      <c r="AA184" s="103"/>
      <c r="AB184" s="103"/>
    </row>
    <row r="185" spans="5:28">
      <c r="E185" s="103" t="s">
        <v>1979</v>
      </c>
      <c r="F185" s="128" t="s">
        <v>1980</v>
      </c>
      <c r="G185" s="103"/>
      <c r="H185" s="103"/>
      <c r="I185" s="103"/>
      <c r="J185" s="103"/>
      <c r="K185" s="103"/>
      <c r="L185" s="103">
        <f t="shared" ref="L185:L188" si="60">L179+10</f>
        <v>65</v>
      </c>
      <c r="M185" s="103"/>
      <c r="N185" s="103"/>
      <c r="O185" s="103"/>
      <c r="P185" s="103"/>
      <c r="Q185" s="103"/>
      <c r="R185" s="103"/>
      <c r="S185" s="103"/>
      <c r="T185" s="103"/>
      <c r="U185" s="103"/>
      <c r="V185" s="103"/>
      <c r="W185" s="103"/>
      <c r="X185" s="103"/>
      <c r="Y185" s="103"/>
      <c r="Z185" s="103"/>
      <c r="AA185" s="103"/>
      <c r="AB185" s="103"/>
    </row>
    <row r="186" spans="5:28">
      <c r="E186" s="103" t="s">
        <v>1979</v>
      </c>
      <c r="F186" s="128" t="s">
        <v>1980</v>
      </c>
      <c r="G186" s="103"/>
      <c r="H186" s="103"/>
      <c r="I186" s="103"/>
      <c r="J186" s="103"/>
      <c r="K186" s="103"/>
      <c r="L186" s="103">
        <f t="shared" si="60"/>
        <v>90</v>
      </c>
      <c r="M186" s="103"/>
      <c r="N186" s="103"/>
      <c r="O186" s="103"/>
      <c r="P186" s="103"/>
      <c r="Q186" s="103"/>
      <c r="R186" s="103"/>
      <c r="S186" s="103"/>
      <c r="T186" s="103"/>
      <c r="U186" s="103"/>
      <c r="V186" s="103"/>
      <c r="W186" s="103"/>
      <c r="X186" s="103"/>
      <c r="Y186" s="103"/>
      <c r="Z186" s="103"/>
      <c r="AA186" s="103"/>
      <c r="AB186" s="103"/>
    </row>
    <row r="187" spans="5:28">
      <c r="E187" s="103" t="s">
        <v>1979</v>
      </c>
      <c r="F187" s="128" t="s">
        <v>1980</v>
      </c>
      <c r="G187" s="103"/>
      <c r="H187" s="103"/>
      <c r="I187" s="103"/>
      <c r="J187" s="103"/>
      <c r="K187" s="103"/>
      <c r="L187" s="103">
        <f t="shared" si="60"/>
        <v>115</v>
      </c>
      <c r="M187" s="103"/>
      <c r="N187" s="103"/>
      <c r="O187" s="103"/>
      <c r="P187" s="103"/>
      <c r="Q187" s="103"/>
      <c r="R187" s="103"/>
      <c r="S187" s="103"/>
      <c r="T187" s="103"/>
      <c r="U187" s="103"/>
      <c r="V187" s="103"/>
      <c r="W187" s="103"/>
      <c r="X187" s="103"/>
      <c r="Y187" s="103"/>
      <c r="Z187" s="103"/>
      <c r="AA187" s="103"/>
      <c r="AB187" s="103"/>
    </row>
    <row r="188" spans="5:28">
      <c r="E188" s="103" t="s">
        <v>1979</v>
      </c>
      <c r="F188" s="128" t="s">
        <v>1980</v>
      </c>
      <c r="G188" s="103"/>
      <c r="H188" s="103"/>
      <c r="I188" s="103"/>
      <c r="J188" s="103"/>
      <c r="K188" s="103"/>
      <c r="L188" s="103">
        <f t="shared" si="60"/>
        <v>140</v>
      </c>
      <c r="M188" s="103"/>
      <c r="N188" s="103"/>
      <c r="O188" s="103"/>
      <c r="P188" s="103"/>
      <c r="Q188" s="103"/>
      <c r="R188" s="103"/>
      <c r="S188" s="103"/>
      <c r="T188" s="103"/>
      <c r="U188" s="103"/>
      <c r="V188" s="103"/>
      <c r="W188" s="103"/>
      <c r="X188" s="103"/>
      <c r="Y188" s="103"/>
      <c r="Z188" s="103"/>
      <c r="AA188" s="103"/>
      <c r="AB188" s="103"/>
    </row>
    <row r="189" spans="5:5">
      <c r="E189" s="105"/>
    </row>
    <row r="190" spans="5:28">
      <c r="E190" s="103" t="s">
        <v>1981</v>
      </c>
      <c r="F190" s="128" t="s">
        <v>1982</v>
      </c>
      <c r="G190" s="103"/>
      <c r="H190" s="103"/>
      <c r="I190" s="103"/>
      <c r="J190" s="103"/>
      <c r="K190" s="103"/>
      <c r="L190" s="103">
        <f>L184</f>
        <v>40</v>
      </c>
      <c r="M190" s="103"/>
      <c r="N190" s="103"/>
      <c r="O190" s="103"/>
      <c r="P190" s="103"/>
      <c r="Q190" s="103"/>
      <c r="R190" s="103"/>
      <c r="S190" s="103"/>
      <c r="T190" s="103"/>
      <c r="U190" s="103"/>
      <c r="V190" s="103"/>
      <c r="W190" s="103"/>
      <c r="X190" s="103"/>
      <c r="Y190" s="103"/>
      <c r="Z190" s="103"/>
      <c r="AA190" s="103"/>
      <c r="AB190" s="103"/>
    </row>
    <row r="191" spans="5:28">
      <c r="E191" s="103" t="s">
        <v>1981</v>
      </c>
      <c r="F191" s="128" t="s">
        <v>1982</v>
      </c>
      <c r="G191" s="103"/>
      <c r="H191" s="103"/>
      <c r="I191" s="103"/>
      <c r="J191" s="103"/>
      <c r="K191" s="103"/>
      <c r="L191" s="103">
        <f t="shared" ref="L191:L194" si="61">L185</f>
        <v>65</v>
      </c>
      <c r="M191" s="103"/>
      <c r="N191" s="103"/>
      <c r="O191" s="103"/>
      <c r="P191" s="103"/>
      <c r="Q191" s="103"/>
      <c r="R191" s="103"/>
      <c r="S191" s="103"/>
      <c r="T191" s="103"/>
      <c r="U191" s="103"/>
      <c r="V191" s="103"/>
      <c r="W191" s="103"/>
      <c r="X191" s="103"/>
      <c r="Y191" s="103"/>
      <c r="Z191" s="103"/>
      <c r="AA191" s="103"/>
      <c r="AB191" s="103"/>
    </row>
    <row r="192" spans="5:28">
      <c r="E192" s="103" t="s">
        <v>1981</v>
      </c>
      <c r="F192" s="128" t="s">
        <v>1982</v>
      </c>
      <c r="G192" s="103"/>
      <c r="H192" s="103"/>
      <c r="I192" s="103"/>
      <c r="J192" s="103"/>
      <c r="K192" s="103"/>
      <c r="L192" s="103">
        <f t="shared" si="61"/>
        <v>90</v>
      </c>
      <c r="M192" s="103"/>
      <c r="N192" s="103"/>
      <c r="O192" s="103"/>
      <c r="P192" s="103"/>
      <c r="Q192" s="103"/>
      <c r="R192" s="103"/>
      <c r="S192" s="103"/>
      <c r="T192" s="103"/>
      <c r="U192" s="103"/>
      <c r="V192" s="103"/>
      <c r="W192" s="103"/>
      <c r="X192" s="103"/>
      <c r="Y192" s="103"/>
      <c r="Z192" s="103"/>
      <c r="AA192" s="103"/>
      <c r="AB192" s="103"/>
    </row>
    <row r="193" spans="5:28">
      <c r="E193" s="103" t="s">
        <v>1981</v>
      </c>
      <c r="F193" s="128" t="s">
        <v>1982</v>
      </c>
      <c r="G193" s="103"/>
      <c r="H193" s="103"/>
      <c r="I193" s="103"/>
      <c r="J193" s="103"/>
      <c r="K193" s="103"/>
      <c r="L193" s="103">
        <f t="shared" si="61"/>
        <v>115</v>
      </c>
      <c r="M193" s="103"/>
      <c r="N193" s="103"/>
      <c r="O193" s="103"/>
      <c r="P193" s="103"/>
      <c r="Q193" s="103"/>
      <c r="R193" s="103"/>
      <c r="S193" s="103"/>
      <c r="T193" s="103"/>
      <c r="U193" s="103"/>
      <c r="V193" s="103"/>
      <c r="W193" s="103"/>
      <c r="X193" s="103"/>
      <c r="Y193" s="103"/>
      <c r="Z193" s="103"/>
      <c r="AA193" s="103"/>
      <c r="AB193" s="103"/>
    </row>
    <row r="194" spans="5:28">
      <c r="E194" s="103" t="s">
        <v>1981</v>
      </c>
      <c r="F194" s="128" t="s">
        <v>1982</v>
      </c>
      <c r="G194" s="103"/>
      <c r="H194" s="103"/>
      <c r="I194" s="103"/>
      <c r="J194" s="103"/>
      <c r="K194" s="103"/>
      <c r="L194" s="103">
        <f t="shared" si="61"/>
        <v>140</v>
      </c>
      <c r="M194" s="103"/>
      <c r="N194" s="103"/>
      <c r="O194" s="103"/>
      <c r="P194" s="103"/>
      <c r="Q194" s="103"/>
      <c r="R194" s="103"/>
      <c r="S194" s="103"/>
      <c r="T194" s="103"/>
      <c r="U194" s="103"/>
      <c r="V194" s="103"/>
      <c r="W194" s="103"/>
      <c r="X194" s="103"/>
      <c r="Y194" s="103"/>
      <c r="Z194" s="103"/>
      <c r="AA194" s="103"/>
      <c r="AB194" s="103"/>
    </row>
    <row r="195" spans="5:5">
      <c r="E195" s="105"/>
    </row>
    <row r="196" spans="5:28">
      <c r="E196" s="103" t="s">
        <v>1983</v>
      </c>
      <c r="F196" s="128" t="s">
        <v>1984</v>
      </c>
      <c r="G196" s="103"/>
      <c r="H196" s="103"/>
      <c r="I196" s="103"/>
      <c r="J196" s="103"/>
      <c r="K196" s="103"/>
      <c r="L196" s="103">
        <f>L190</f>
        <v>40</v>
      </c>
      <c r="M196" s="103"/>
      <c r="N196" s="103"/>
      <c r="O196" s="103"/>
      <c r="P196" s="103"/>
      <c r="Q196" s="103"/>
      <c r="R196" s="103"/>
      <c r="S196" s="103"/>
      <c r="T196" s="103"/>
      <c r="U196" s="103"/>
      <c r="V196" s="103"/>
      <c r="W196" s="103"/>
      <c r="X196" s="103"/>
      <c r="Y196" s="103"/>
      <c r="Z196" s="103"/>
      <c r="AA196" s="103"/>
      <c r="AB196" s="103"/>
    </row>
    <row r="197" spans="5:28">
      <c r="E197" s="103" t="s">
        <v>1983</v>
      </c>
      <c r="F197" s="128" t="s">
        <v>1984</v>
      </c>
      <c r="G197" s="103"/>
      <c r="H197" s="103"/>
      <c r="I197" s="103"/>
      <c r="J197" s="103"/>
      <c r="K197" s="103"/>
      <c r="L197" s="103">
        <f t="shared" ref="L197:L200" si="62">L191</f>
        <v>65</v>
      </c>
      <c r="M197" s="103"/>
      <c r="N197" s="103"/>
      <c r="O197" s="103"/>
      <c r="P197" s="103"/>
      <c r="Q197" s="103"/>
      <c r="R197" s="103"/>
      <c r="S197" s="103"/>
      <c r="T197" s="103"/>
      <c r="U197" s="103"/>
      <c r="V197" s="103"/>
      <c r="W197" s="103"/>
      <c r="X197" s="103"/>
      <c r="Y197" s="103"/>
      <c r="Z197" s="103"/>
      <c r="AA197" s="103"/>
      <c r="AB197" s="103"/>
    </row>
    <row r="198" spans="5:28">
      <c r="E198" s="103" t="s">
        <v>1983</v>
      </c>
      <c r="F198" s="128" t="s">
        <v>1984</v>
      </c>
      <c r="G198" s="103"/>
      <c r="H198" s="103"/>
      <c r="I198" s="103"/>
      <c r="J198" s="103"/>
      <c r="K198" s="103"/>
      <c r="L198" s="103">
        <f t="shared" si="62"/>
        <v>90</v>
      </c>
      <c r="M198" s="103"/>
      <c r="N198" s="103"/>
      <c r="O198" s="103"/>
      <c r="P198" s="103"/>
      <c r="Q198" s="103"/>
      <c r="R198" s="103"/>
      <c r="S198" s="103"/>
      <c r="T198" s="103"/>
      <c r="U198" s="103"/>
      <c r="V198" s="103"/>
      <c r="W198" s="103"/>
      <c r="X198" s="103"/>
      <c r="Y198" s="103"/>
      <c r="Z198" s="103"/>
      <c r="AA198" s="103"/>
      <c r="AB198" s="103"/>
    </row>
    <row r="199" spans="5:28">
      <c r="E199" s="103" t="s">
        <v>1983</v>
      </c>
      <c r="F199" s="128" t="s">
        <v>1984</v>
      </c>
      <c r="G199" s="103"/>
      <c r="H199" s="103"/>
      <c r="I199" s="103"/>
      <c r="J199" s="103"/>
      <c r="K199" s="103"/>
      <c r="L199" s="103">
        <f t="shared" si="62"/>
        <v>115</v>
      </c>
      <c r="M199" s="103"/>
      <c r="N199" s="103"/>
      <c r="O199" s="103"/>
      <c r="P199" s="103"/>
      <c r="Q199" s="103"/>
      <c r="R199" s="103"/>
      <c r="S199" s="103"/>
      <c r="T199" s="103"/>
      <c r="U199" s="103"/>
      <c r="V199" s="103"/>
      <c r="W199" s="103"/>
      <c r="X199" s="103"/>
      <c r="Y199" s="103"/>
      <c r="Z199" s="103"/>
      <c r="AA199" s="103"/>
      <c r="AB199" s="103"/>
    </row>
    <row r="200" spans="5:28">
      <c r="E200" s="103" t="s">
        <v>1983</v>
      </c>
      <c r="F200" s="128" t="s">
        <v>1984</v>
      </c>
      <c r="G200" s="103"/>
      <c r="H200" s="103"/>
      <c r="I200" s="103"/>
      <c r="J200" s="103"/>
      <c r="K200" s="103"/>
      <c r="L200" s="103">
        <f t="shared" si="62"/>
        <v>140</v>
      </c>
      <c r="M200" s="103"/>
      <c r="N200" s="103"/>
      <c r="O200" s="103"/>
      <c r="P200" s="103"/>
      <c r="Q200" s="103"/>
      <c r="R200" s="103"/>
      <c r="S200" s="103"/>
      <c r="T200" s="103"/>
      <c r="U200" s="103"/>
      <c r="V200" s="103"/>
      <c r="W200" s="103"/>
      <c r="X200" s="103"/>
      <c r="Y200" s="103"/>
      <c r="Z200" s="103"/>
      <c r="AA200" s="103"/>
      <c r="AB200" s="103"/>
    </row>
    <row r="201" spans="5:5">
      <c r="E201" s="105"/>
    </row>
    <row r="202" spans="5:28">
      <c r="E202" s="103" t="s">
        <v>1985</v>
      </c>
      <c r="F202" s="129" t="s">
        <v>1986</v>
      </c>
      <c r="G202" s="103"/>
      <c r="H202" s="103"/>
      <c r="I202" s="103"/>
      <c r="J202" s="103"/>
      <c r="K202" s="103"/>
      <c r="L202" s="103">
        <f>L196+10</f>
        <v>50</v>
      </c>
      <c r="M202" s="103"/>
      <c r="N202" s="103"/>
      <c r="O202" s="103"/>
      <c r="P202" s="103"/>
      <c r="Q202" s="103"/>
      <c r="R202" s="103"/>
      <c r="S202" s="103"/>
      <c r="T202" s="103"/>
      <c r="U202" s="103"/>
      <c r="V202" s="103"/>
      <c r="W202" s="103"/>
      <c r="X202" s="103"/>
      <c r="Y202" s="103"/>
      <c r="Z202" s="103"/>
      <c r="AA202" s="103"/>
      <c r="AB202" s="103"/>
    </row>
    <row r="203" spans="5:28">
      <c r="E203" s="103" t="s">
        <v>1985</v>
      </c>
      <c r="F203" s="129" t="s">
        <v>1986</v>
      </c>
      <c r="G203" s="103"/>
      <c r="H203" s="103"/>
      <c r="I203" s="103"/>
      <c r="J203" s="103"/>
      <c r="K203" s="103"/>
      <c r="L203" s="103">
        <f t="shared" ref="L203:L206" si="63">L197+10</f>
        <v>75</v>
      </c>
      <c r="M203" s="103"/>
      <c r="N203" s="103"/>
      <c r="O203" s="103"/>
      <c r="P203" s="103"/>
      <c r="Q203" s="103"/>
      <c r="R203" s="103"/>
      <c r="S203" s="103"/>
      <c r="T203" s="103"/>
      <c r="U203" s="103"/>
      <c r="V203" s="103"/>
      <c r="W203" s="103"/>
      <c r="X203" s="103"/>
      <c r="Y203" s="103"/>
      <c r="Z203" s="103"/>
      <c r="AA203" s="103"/>
      <c r="AB203" s="103"/>
    </row>
    <row r="204" spans="5:28">
      <c r="E204" s="103" t="s">
        <v>1985</v>
      </c>
      <c r="F204" s="129" t="s">
        <v>1986</v>
      </c>
      <c r="G204" s="103"/>
      <c r="H204" s="103"/>
      <c r="I204" s="103"/>
      <c r="J204" s="103"/>
      <c r="K204" s="103"/>
      <c r="L204" s="103">
        <f t="shared" si="63"/>
        <v>100</v>
      </c>
      <c r="M204" s="103"/>
      <c r="N204" s="103"/>
      <c r="O204" s="103"/>
      <c r="P204" s="103"/>
      <c r="Q204" s="103"/>
      <c r="R204" s="103"/>
      <c r="S204" s="103"/>
      <c r="T204" s="103"/>
      <c r="U204" s="103"/>
      <c r="V204" s="103"/>
      <c r="W204" s="103"/>
      <c r="X204" s="103"/>
      <c r="Y204" s="103"/>
      <c r="Z204" s="103"/>
      <c r="AA204" s="103"/>
      <c r="AB204" s="103"/>
    </row>
    <row r="205" spans="5:28">
      <c r="E205" s="103" t="s">
        <v>1985</v>
      </c>
      <c r="F205" s="129" t="s">
        <v>1986</v>
      </c>
      <c r="G205" s="103"/>
      <c r="H205" s="103"/>
      <c r="I205" s="103"/>
      <c r="J205" s="103"/>
      <c r="K205" s="103"/>
      <c r="L205" s="103">
        <f t="shared" si="63"/>
        <v>125</v>
      </c>
      <c r="M205" s="103"/>
      <c r="N205" s="103"/>
      <c r="O205" s="103"/>
      <c r="P205" s="103"/>
      <c r="Q205" s="103"/>
      <c r="R205" s="103"/>
      <c r="S205" s="103"/>
      <c r="T205" s="103"/>
      <c r="U205" s="103"/>
      <c r="V205" s="103"/>
      <c r="W205" s="103"/>
      <c r="X205" s="103"/>
      <c r="Y205" s="103"/>
      <c r="Z205" s="103"/>
      <c r="AA205" s="103"/>
      <c r="AB205" s="103"/>
    </row>
    <row r="206" spans="5:28">
      <c r="E206" s="103" t="s">
        <v>1985</v>
      </c>
      <c r="F206" s="129" t="s">
        <v>1986</v>
      </c>
      <c r="G206" s="103"/>
      <c r="H206" s="103"/>
      <c r="I206" s="103"/>
      <c r="J206" s="103"/>
      <c r="K206" s="103"/>
      <c r="L206" s="103">
        <f t="shared" si="63"/>
        <v>150</v>
      </c>
      <c r="M206" s="103"/>
      <c r="N206" s="103"/>
      <c r="O206" s="103"/>
      <c r="P206" s="103"/>
      <c r="Q206" s="103"/>
      <c r="R206" s="103"/>
      <c r="S206" s="103"/>
      <c r="T206" s="103"/>
      <c r="U206" s="103"/>
      <c r="V206" s="103"/>
      <c r="W206" s="103"/>
      <c r="X206" s="103"/>
      <c r="Y206" s="103"/>
      <c r="Z206" s="103"/>
      <c r="AA206" s="103"/>
      <c r="AB206" s="103"/>
    </row>
    <row r="207" spans="5:5">
      <c r="E207" s="105"/>
    </row>
    <row r="208" spans="5:28">
      <c r="E208" s="103" t="s">
        <v>1987</v>
      </c>
      <c r="F208" s="129" t="s">
        <v>1988</v>
      </c>
      <c r="G208" s="103"/>
      <c r="H208" s="103"/>
      <c r="I208" s="103"/>
      <c r="J208" s="103"/>
      <c r="K208" s="103"/>
      <c r="L208" s="103">
        <f>L202</f>
        <v>50</v>
      </c>
      <c r="M208" s="103"/>
      <c r="N208" s="103"/>
      <c r="O208" s="103"/>
      <c r="P208" s="103"/>
      <c r="Q208" s="103"/>
      <c r="R208" s="103"/>
      <c r="S208" s="103"/>
      <c r="T208" s="103"/>
      <c r="U208" s="103"/>
      <c r="V208" s="103"/>
      <c r="W208" s="103"/>
      <c r="X208" s="103"/>
      <c r="Y208" s="103"/>
      <c r="Z208" s="103"/>
      <c r="AA208" s="103"/>
      <c r="AB208" s="103"/>
    </row>
    <row r="209" spans="5:28">
      <c r="E209" s="103" t="s">
        <v>1987</v>
      </c>
      <c r="F209" s="129" t="s">
        <v>1988</v>
      </c>
      <c r="G209" s="103"/>
      <c r="H209" s="103"/>
      <c r="I209" s="103"/>
      <c r="J209" s="103"/>
      <c r="K209" s="103"/>
      <c r="L209" s="103">
        <f t="shared" ref="L209:L212" si="64">L203</f>
        <v>75</v>
      </c>
      <c r="M209" s="103"/>
      <c r="N209" s="103"/>
      <c r="O209" s="103"/>
      <c r="P209" s="103"/>
      <c r="Q209" s="103"/>
      <c r="R209" s="103"/>
      <c r="S209" s="103"/>
      <c r="T209" s="103"/>
      <c r="U209" s="103"/>
      <c r="V209" s="103"/>
      <c r="W209" s="103"/>
      <c r="X209" s="103"/>
      <c r="Y209" s="103"/>
      <c r="Z209" s="103"/>
      <c r="AA209" s="103"/>
      <c r="AB209" s="103"/>
    </row>
    <row r="210" spans="5:28">
      <c r="E210" s="103" t="s">
        <v>1987</v>
      </c>
      <c r="F210" s="129" t="s">
        <v>1988</v>
      </c>
      <c r="G210" s="103"/>
      <c r="H210" s="103"/>
      <c r="I210" s="103"/>
      <c r="J210" s="103"/>
      <c r="K210" s="103"/>
      <c r="L210" s="103">
        <f t="shared" si="64"/>
        <v>100</v>
      </c>
      <c r="M210" s="103"/>
      <c r="N210" s="103"/>
      <c r="O210" s="103"/>
      <c r="P210" s="103"/>
      <c r="Q210" s="103"/>
      <c r="R210" s="103"/>
      <c r="S210" s="103"/>
      <c r="T210" s="103"/>
      <c r="U210" s="103"/>
      <c r="V210" s="103"/>
      <c r="W210" s="103"/>
      <c r="X210" s="103"/>
      <c r="Y210" s="103"/>
      <c r="Z210" s="103"/>
      <c r="AA210" s="103"/>
      <c r="AB210" s="103"/>
    </row>
    <row r="211" spans="5:28">
      <c r="E211" s="103" t="s">
        <v>1987</v>
      </c>
      <c r="F211" s="129" t="s">
        <v>1988</v>
      </c>
      <c r="G211" s="103"/>
      <c r="H211" s="103"/>
      <c r="I211" s="103"/>
      <c r="J211" s="103"/>
      <c r="K211" s="103"/>
      <c r="L211" s="103">
        <f t="shared" si="64"/>
        <v>125</v>
      </c>
      <c r="M211" s="103"/>
      <c r="N211" s="103"/>
      <c r="O211" s="103"/>
      <c r="P211" s="103"/>
      <c r="Q211" s="103"/>
      <c r="R211" s="103"/>
      <c r="S211" s="103"/>
      <c r="T211" s="103"/>
      <c r="U211" s="103"/>
      <c r="V211" s="103"/>
      <c r="W211" s="103"/>
      <c r="X211" s="103"/>
      <c r="Y211" s="103"/>
      <c r="Z211" s="103"/>
      <c r="AA211" s="103"/>
      <c r="AB211" s="103"/>
    </row>
    <row r="212" spans="5:28">
      <c r="E212" s="103" t="s">
        <v>1987</v>
      </c>
      <c r="F212" s="129" t="s">
        <v>1988</v>
      </c>
      <c r="G212" s="103"/>
      <c r="H212" s="103"/>
      <c r="I212" s="103"/>
      <c r="J212" s="103"/>
      <c r="K212" s="103"/>
      <c r="L212" s="103">
        <f t="shared" si="64"/>
        <v>150</v>
      </c>
      <c r="M212" s="103"/>
      <c r="N212" s="103"/>
      <c r="O212" s="103"/>
      <c r="P212" s="103"/>
      <c r="Q212" s="103"/>
      <c r="R212" s="103"/>
      <c r="S212" s="103"/>
      <c r="T212" s="103"/>
      <c r="U212" s="103"/>
      <c r="V212" s="103"/>
      <c r="W212" s="103"/>
      <c r="X212" s="103"/>
      <c r="Y212" s="103"/>
      <c r="Z212" s="103"/>
      <c r="AA212" s="103"/>
      <c r="AB212" s="103"/>
    </row>
    <row r="213" spans="5:5">
      <c r="E213" s="105"/>
    </row>
    <row r="214" spans="5:28">
      <c r="E214" s="103" t="s">
        <v>1989</v>
      </c>
      <c r="F214" s="129" t="s">
        <v>1990</v>
      </c>
      <c r="G214" s="103"/>
      <c r="H214" s="103"/>
      <c r="I214" s="103"/>
      <c r="J214" s="103"/>
      <c r="K214" s="103"/>
      <c r="L214" s="103">
        <f>L208</f>
        <v>50</v>
      </c>
      <c r="M214" s="103"/>
      <c r="N214" s="103"/>
      <c r="O214" s="103"/>
      <c r="P214" s="103"/>
      <c r="Q214" s="103"/>
      <c r="R214" s="103"/>
      <c r="S214" s="103"/>
      <c r="T214" s="103"/>
      <c r="U214" s="103"/>
      <c r="V214" s="103"/>
      <c r="W214" s="103"/>
      <c r="X214" s="103"/>
      <c r="Y214" s="103"/>
      <c r="Z214" s="103"/>
      <c r="AA214" s="103"/>
      <c r="AB214" s="103"/>
    </row>
    <row r="215" spans="5:28">
      <c r="E215" s="103" t="s">
        <v>1989</v>
      </c>
      <c r="F215" s="129" t="s">
        <v>1990</v>
      </c>
      <c r="G215" s="103"/>
      <c r="H215" s="103"/>
      <c r="I215" s="103"/>
      <c r="J215" s="103"/>
      <c r="K215" s="103"/>
      <c r="L215" s="103">
        <f t="shared" ref="L215:L218" si="65">L209</f>
        <v>75</v>
      </c>
      <c r="M215" s="103"/>
      <c r="N215" s="103"/>
      <c r="O215" s="103"/>
      <c r="P215" s="103"/>
      <c r="Q215" s="103"/>
      <c r="R215" s="103"/>
      <c r="S215" s="103"/>
      <c r="T215" s="103"/>
      <c r="U215" s="103"/>
      <c r="V215" s="103"/>
      <c r="W215" s="103"/>
      <c r="X215" s="103"/>
      <c r="Y215" s="103"/>
      <c r="Z215" s="103"/>
      <c r="AA215" s="103"/>
      <c r="AB215" s="103"/>
    </row>
    <row r="216" spans="5:28">
      <c r="E216" s="103" t="s">
        <v>1989</v>
      </c>
      <c r="F216" s="129" t="s">
        <v>1990</v>
      </c>
      <c r="G216" s="103"/>
      <c r="H216" s="103"/>
      <c r="I216" s="103"/>
      <c r="J216" s="103"/>
      <c r="K216" s="103"/>
      <c r="L216" s="103">
        <f t="shared" si="65"/>
        <v>100</v>
      </c>
      <c r="M216" s="103"/>
      <c r="N216" s="103"/>
      <c r="O216" s="103"/>
      <c r="P216" s="103"/>
      <c r="Q216" s="103"/>
      <c r="R216" s="103"/>
      <c r="S216" s="103"/>
      <c r="T216" s="103"/>
      <c r="U216" s="103"/>
      <c r="V216" s="103"/>
      <c r="W216" s="103"/>
      <c r="X216" s="103"/>
      <c r="Y216" s="103"/>
      <c r="Z216" s="103"/>
      <c r="AA216" s="103"/>
      <c r="AB216" s="103"/>
    </row>
    <row r="217" spans="5:28">
      <c r="E217" s="103" t="s">
        <v>1989</v>
      </c>
      <c r="F217" s="129" t="s">
        <v>1990</v>
      </c>
      <c r="G217" s="103"/>
      <c r="H217" s="103"/>
      <c r="I217" s="103"/>
      <c r="J217" s="103"/>
      <c r="K217" s="103"/>
      <c r="L217" s="103">
        <f t="shared" si="65"/>
        <v>125</v>
      </c>
      <c r="M217" s="103"/>
      <c r="N217" s="103"/>
      <c r="O217" s="103"/>
      <c r="P217" s="103"/>
      <c r="Q217" s="103"/>
      <c r="R217" s="103"/>
      <c r="S217" s="103"/>
      <c r="T217" s="103"/>
      <c r="U217" s="103"/>
      <c r="V217" s="103"/>
      <c r="W217" s="103"/>
      <c r="X217" s="103"/>
      <c r="Y217" s="103"/>
      <c r="Z217" s="103"/>
      <c r="AA217" s="103"/>
      <c r="AB217" s="103"/>
    </row>
    <row r="218" spans="5:28">
      <c r="E218" s="103" t="s">
        <v>1989</v>
      </c>
      <c r="F218" s="129" t="s">
        <v>1990</v>
      </c>
      <c r="G218" s="103"/>
      <c r="H218" s="103"/>
      <c r="I218" s="103"/>
      <c r="J218" s="103"/>
      <c r="K218" s="103"/>
      <c r="L218" s="103">
        <f t="shared" si="65"/>
        <v>150</v>
      </c>
      <c r="M218" s="103"/>
      <c r="N218" s="103"/>
      <c r="O218" s="103"/>
      <c r="P218" s="103"/>
      <c r="Q218" s="103"/>
      <c r="R218" s="103"/>
      <c r="S218" s="103"/>
      <c r="T218" s="103"/>
      <c r="U218" s="103"/>
      <c r="V218" s="103"/>
      <c r="W218" s="103"/>
      <c r="X218" s="103"/>
      <c r="Y218" s="103"/>
      <c r="Z218" s="103"/>
      <c r="AA218" s="103"/>
      <c r="AB218" s="103"/>
    </row>
    <row r="219" spans="5:5">
      <c r="E219" s="105"/>
    </row>
  </sheetData>
  <conditionalFormatting sqref="H4:AB74">
    <cfRule type="colorScale" priority="1">
      <colorScale>
        <cfvo type="min"/>
        <cfvo type="percentile" val="50"/>
        <cfvo type="max"/>
        <color rgb="FF63BE7B"/>
        <color rgb="FFFFEB84"/>
        <color rgb="FFF8696B"/>
      </colorScale>
    </cfRule>
  </conditionalFormatting>
  <pageMargins left="0.7" right="0.7" top="0.75" bottom="0.75" header="0.3" footer="0.3"/>
  <pageSetup paperSize="9" orientation="portrait"/>
  <headerFooter/>
  <drawing r:id="rId2"/>
  <legacy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603"/>
  <sheetViews>
    <sheetView workbookViewId="0">
      <selection activeCell="A1" sqref="A1"/>
    </sheetView>
  </sheetViews>
  <sheetFormatPr defaultColWidth="9" defaultRowHeight="14.25"/>
  <cols>
    <col min="1" max="1" width="14.125" style="13" customWidth="1"/>
    <col min="2" max="2" width="21.625" style="13" customWidth="1"/>
    <col min="3" max="5" width="9" style="13"/>
    <col min="7" max="7" width="9" style="13"/>
    <col min="9" max="9" width="9" style="13"/>
    <col min="11" max="11" width="9" style="13"/>
  </cols>
  <sheetData>
    <row r="1" ht="16.5" spans="1:11">
      <c r="A1" s="115" t="s">
        <v>1991</v>
      </c>
      <c r="B1" s="115" t="s">
        <v>1992</v>
      </c>
      <c r="C1" s="115" t="s">
        <v>303</v>
      </c>
      <c r="D1" s="115" t="s">
        <v>59</v>
      </c>
      <c r="E1" s="116" t="s">
        <v>45</v>
      </c>
      <c r="G1" s="116" t="s">
        <v>50</v>
      </c>
      <c r="I1" s="116" t="s">
        <v>71</v>
      </c>
      <c r="K1" s="116" t="s">
        <v>72</v>
      </c>
    </row>
    <row r="2" ht="16.5" spans="1:11">
      <c r="A2" s="117" t="s">
        <v>87</v>
      </c>
      <c r="B2" s="117" t="s">
        <v>87</v>
      </c>
      <c r="C2" s="117" t="s">
        <v>87</v>
      </c>
      <c r="D2" s="117" t="s">
        <v>88</v>
      </c>
      <c r="E2" s="118" t="s">
        <v>88</v>
      </c>
      <c r="G2" s="118" t="s">
        <v>88</v>
      </c>
      <c r="I2" s="118" t="s">
        <v>88</v>
      </c>
      <c r="K2" s="118" t="s">
        <v>88</v>
      </c>
    </row>
    <row r="3" ht="16.5" spans="1:11">
      <c r="A3" s="119" t="s">
        <v>425</v>
      </c>
      <c r="B3" s="119" t="s">
        <v>90</v>
      </c>
      <c r="C3" s="119" t="s">
        <v>318</v>
      </c>
      <c r="D3" s="119" t="s">
        <v>426</v>
      </c>
      <c r="E3" s="120" t="s">
        <v>101</v>
      </c>
      <c r="G3" s="120" t="s">
        <v>100</v>
      </c>
      <c r="I3" s="120" t="s">
        <v>105</v>
      </c>
      <c r="K3" s="120" t="s">
        <v>106</v>
      </c>
    </row>
    <row r="4" ht="16.5" spans="1:12">
      <c r="A4" s="121" t="s">
        <v>1993</v>
      </c>
      <c r="B4" s="121" t="s">
        <v>1919</v>
      </c>
      <c r="C4" s="121" t="s">
        <v>1918</v>
      </c>
      <c r="D4" s="121">
        <v>1</v>
      </c>
      <c r="E4" s="122">
        <f>防具!I4</f>
        <v>15</v>
      </c>
      <c r="F4">
        <f t="shared" ref="F4:J4" si="0">INT((E14-E4)/10)</f>
        <v>1</v>
      </c>
      <c r="G4" s="122">
        <f>防具!H4</f>
        <v>0</v>
      </c>
      <c r="H4">
        <f t="shared" si="0"/>
        <v>0</v>
      </c>
      <c r="I4" s="122">
        <f>防具!M4</f>
        <v>0</v>
      </c>
      <c r="J4">
        <f>INT((I14-I4)/10)</f>
        <v>0</v>
      </c>
      <c r="K4" s="122">
        <f>防具!N4</f>
        <v>0</v>
      </c>
      <c r="L4">
        <f>INT((K14-K4)/10)</f>
        <v>0</v>
      </c>
    </row>
    <row r="5" ht="16.5" spans="1:11">
      <c r="A5" s="121" t="s">
        <v>1994</v>
      </c>
      <c r="B5" s="121" t="s">
        <v>1919</v>
      </c>
      <c r="C5" s="121" t="s">
        <v>1918</v>
      </c>
      <c r="D5" s="121">
        <v>1</v>
      </c>
      <c r="E5" s="11">
        <f t="shared" ref="E5:I5" si="1">E4+F4</f>
        <v>16</v>
      </c>
      <c r="G5" s="11">
        <f t="shared" si="1"/>
        <v>0</v>
      </c>
      <c r="I5" s="11">
        <f>I4+J4</f>
        <v>0</v>
      </c>
      <c r="K5" s="11">
        <f>K4+L4</f>
        <v>0</v>
      </c>
    </row>
    <row r="6" ht="16.5" spans="1:11">
      <c r="A6" s="121" t="s">
        <v>1995</v>
      </c>
      <c r="B6" s="121" t="s">
        <v>1919</v>
      </c>
      <c r="C6" s="121" t="s">
        <v>1918</v>
      </c>
      <c r="D6" s="121">
        <v>1</v>
      </c>
      <c r="E6" s="11">
        <f t="shared" ref="E6:I6" si="2">E5+F4</f>
        <v>17</v>
      </c>
      <c r="G6" s="11">
        <f t="shared" si="2"/>
        <v>0</v>
      </c>
      <c r="I6" s="11">
        <f>I5+J4</f>
        <v>0</v>
      </c>
      <c r="K6" s="11">
        <f>K5+L4</f>
        <v>0</v>
      </c>
    </row>
    <row r="7" ht="16.5" spans="1:11">
      <c r="A7" s="121" t="s">
        <v>1996</v>
      </c>
      <c r="B7" s="121" t="s">
        <v>1919</v>
      </c>
      <c r="C7" s="121" t="s">
        <v>1918</v>
      </c>
      <c r="D7" s="121">
        <v>1</v>
      </c>
      <c r="E7" s="11">
        <f t="shared" ref="E7:I7" si="3">E6+F4</f>
        <v>18</v>
      </c>
      <c r="G7" s="11">
        <f t="shared" si="3"/>
        <v>0</v>
      </c>
      <c r="I7" s="11">
        <f>I6+J4</f>
        <v>0</v>
      </c>
      <c r="K7" s="11">
        <f>K6+L4</f>
        <v>0</v>
      </c>
    </row>
    <row r="8" ht="16.5" spans="1:11">
      <c r="A8" s="121" t="s">
        <v>1997</v>
      </c>
      <c r="B8" s="121" t="s">
        <v>1919</v>
      </c>
      <c r="C8" s="121" t="s">
        <v>1918</v>
      </c>
      <c r="D8" s="121">
        <v>1</v>
      </c>
      <c r="E8" s="11">
        <f t="shared" ref="E8:I8" si="4">E7+F4</f>
        <v>19</v>
      </c>
      <c r="G8" s="11">
        <f t="shared" si="4"/>
        <v>0</v>
      </c>
      <c r="I8" s="11">
        <f>I7+J4</f>
        <v>0</v>
      </c>
      <c r="K8" s="11">
        <f>K7+L4</f>
        <v>0</v>
      </c>
    </row>
    <row r="9" ht="16.5" spans="1:11">
      <c r="A9" s="121" t="s">
        <v>1998</v>
      </c>
      <c r="B9" s="121" t="s">
        <v>1919</v>
      </c>
      <c r="C9" s="121" t="s">
        <v>1918</v>
      </c>
      <c r="D9" s="121">
        <v>1</v>
      </c>
      <c r="E9" s="11">
        <f t="shared" ref="E9:I9" si="5">E8+F4</f>
        <v>20</v>
      </c>
      <c r="G9" s="11">
        <f t="shared" si="5"/>
        <v>0</v>
      </c>
      <c r="I9" s="11">
        <f>I8+J4</f>
        <v>0</v>
      </c>
      <c r="K9" s="11">
        <f>K8+L4</f>
        <v>0</v>
      </c>
    </row>
    <row r="10" ht="16.5" spans="1:11">
      <c r="A10" s="121" t="s">
        <v>1999</v>
      </c>
      <c r="B10" s="121" t="s">
        <v>1919</v>
      </c>
      <c r="C10" s="121" t="s">
        <v>1918</v>
      </c>
      <c r="D10" s="121">
        <v>1</v>
      </c>
      <c r="E10" s="11">
        <f t="shared" ref="E10:I10" si="6">E9+F4</f>
        <v>21</v>
      </c>
      <c r="G10" s="11">
        <f t="shared" si="6"/>
        <v>0</v>
      </c>
      <c r="I10" s="11">
        <f>I9+J4</f>
        <v>0</v>
      </c>
      <c r="K10" s="11">
        <f>K9+L4</f>
        <v>0</v>
      </c>
    </row>
    <row r="11" ht="16.5" spans="1:11">
      <c r="A11" s="121" t="s">
        <v>2000</v>
      </c>
      <c r="B11" s="121" t="s">
        <v>1919</v>
      </c>
      <c r="C11" s="121" t="s">
        <v>1918</v>
      </c>
      <c r="D11" s="121">
        <v>1</v>
      </c>
      <c r="E11" s="11">
        <f t="shared" ref="E11:I11" si="7">E10+F4</f>
        <v>22</v>
      </c>
      <c r="G11" s="11">
        <f t="shared" si="7"/>
        <v>0</v>
      </c>
      <c r="I11" s="11">
        <f>I10+J4</f>
        <v>0</v>
      </c>
      <c r="K11" s="11">
        <f>K10+L4</f>
        <v>0</v>
      </c>
    </row>
    <row r="12" ht="16.5" spans="1:11">
      <c r="A12" s="121" t="s">
        <v>2001</v>
      </c>
      <c r="B12" s="121" t="s">
        <v>1919</v>
      </c>
      <c r="C12" s="121" t="s">
        <v>1918</v>
      </c>
      <c r="D12" s="121">
        <v>1</v>
      </c>
      <c r="E12" s="11">
        <f t="shared" ref="E12:I12" si="8">E11+F4</f>
        <v>23</v>
      </c>
      <c r="G12" s="11">
        <f t="shared" si="8"/>
        <v>0</v>
      </c>
      <c r="I12" s="11">
        <f>I11+J4</f>
        <v>0</v>
      </c>
      <c r="K12" s="11">
        <f>K11+L4</f>
        <v>0</v>
      </c>
    </row>
    <row r="13" ht="16.5" spans="1:11">
      <c r="A13" s="121" t="s">
        <v>2002</v>
      </c>
      <c r="B13" s="121" t="s">
        <v>1919</v>
      </c>
      <c r="C13" s="121" t="s">
        <v>1918</v>
      </c>
      <c r="D13" s="121">
        <v>1</v>
      </c>
      <c r="E13" s="11">
        <f t="shared" ref="E13:I13" si="9">E12+F4</f>
        <v>24</v>
      </c>
      <c r="G13" s="11">
        <f t="shared" si="9"/>
        <v>0</v>
      </c>
      <c r="I13" s="11">
        <f>I12+J4</f>
        <v>0</v>
      </c>
      <c r="K13" s="11">
        <f>K12+L4</f>
        <v>0</v>
      </c>
    </row>
    <row r="14" ht="16.5" spans="1:12">
      <c r="A14" s="121" t="s">
        <v>2003</v>
      </c>
      <c r="B14" s="121" t="s">
        <v>1919</v>
      </c>
      <c r="C14" s="121" t="s">
        <v>1918</v>
      </c>
      <c r="D14" s="121">
        <v>2</v>
      </c>
      <c r="E14" s="122">
        <f>防具!I5</f>
        <v>26</v>
      </c>
      <c r="F14">
        <f t="shared" ref="F14:J14" si="10">INT((E24-E14)/10)</f>
        <v>1</v>
      </c>
      <c r="G14" s="122">
        <f>防具!H5</f>
        <v>0</v>
      </c>
      <c r="H14">
        <f t="shared" si="10"/>
        <v>0</v>
      </c>
      <c r="I14" s="122">
        <f>防具!M5</f>
        <v>0</v>
      </c>
      <c r="J14">
        <f t="shared" si="10"/>
        <v>0</v>
      </c>
      <c r="K14" s="122">
        <f>防具!N5</f>
        <v>0</v>
      </c>
      <c r="L14">
        <f>INT((K24-K14)/10)</f>
        <v>0</v>
      </c>
    </row>
    <row r="15" ht="16.5" spans="1:11">
      <c r="A15" s="121" t="s">
        <v>2004</v>
      </c>
      <c r="B15" s="121" t="s">
        <v>1919</v>
      </c>
      <c r="C15" s="121" t="s">
        <v>1918</v>
      </c>
      <c r="D15" s="121">
        <v>2</v>
      </c>
      <c r="E15" s="11">
        <f t="shared" ref="E15:I15" si="11">E14+F14</f>
        <v>27</v>
      </c>
      <c r="G15" s="11">
        <f t="shared" si="11"/>
        <v>0</v>
      </c>
      <c r="I15" s="11">
        <f>I14+J14</f>
        <v>0</v>
      </c>
      <c r="K15" s="11">
        <f>K14+L14</f>
        <v>0</v>
      </c>
    </row>
    <row r="16" ht="16.5" spans="1:11">
      <c r="A16" s="121" t="s">
        <v>2005</v>
      </c>
      <c r="B16" s="121" t="s">
        <v>1919</v>
      </c>
      <c r="C16" s="121" t="s">
        <v>1918</v>
      </c>
      <c r="D16" s="121">
        <v>2</v>
      </c>
      <c r="E16" s="11">
        <f t="shared" ref="E16:I16" si="12">E15+F14</f>
        <v>28</v>
      </c>
      <c r="G16" s="11">
        <f t="shared" si="12"/>
        <v>0</v>
      </c>
      <c r="I16" s="11">
        <f>I15+J14</f>
        <v>0</v>
      </c>
      <c r="K16" s="11">
        <f>K15+L14</f>
        <v>0</v>
      </c>
    </row>
    <row r="17" ht="16.5" spans="1:11">
      <c r="A17" s="121" t="s">
        <v>2006</v>
      </c>
      <c r="B17" s="121" t="s">
        <v>1919</v>
      </c>
      <c r="C17" s="121" t="s">
        <v>1918</v>
      </c>
      <c r="D17" s="121">
        <v>2</v>
      </c>
      <c r="E17" s="11">
        <f t="shared" ref="E17:I17" si="13">E16+F14</f>
        <v>29</v>
      </c>
      <c r="G17" s="11">
        <f t="shared" si="13"/>
        <v>0</v>
      </c>
      <c r="I17" s="11">
        <f>I16+J14</f>
        <v>0</v>
      </c>
      <c r="K17" s="11">
        <f>K16+L14</f>
        <v>0</v>
      </c>
    </row>
    <row r="18" ht="16.5" spans="1:11">
      <c r="A18" s="121" t="s">
        <v>2007</v>
      </c>
      <c r="B18" s="121" t="s">
        <v>1919</v>
      </c>
      <c r="C18" s="121" t="s">
        <v>1918</v>
      </c>
      <c r="D18" s="121">
        <v>2</v>
      </c>
      <c r="E18" s="11">
        <f t="shared" ref="E18:I18" si="14">E17+F14</f>
        <v>30</v>
      </c>
      <c r="G18" s="11">
        <f t="shared" si="14"/>
        <v>0</v>
      </c>
      <c r="I18" s="11">
        <f>I17+J14</f>
        <v>0</v>
      </c>
      <c r="K18" s="11">
        <f>K17+L14</f>
        <v>0</v>
      </c>
    </row>
    <row r="19" ht="16.5" spans="1:11">
      <c r="A19" s="121" t="s">
        <v>2008</v>
      </c>
      <c r="B19" s="121" t="s">
        <v>1919</v>
      </c>
      <c r="C19" s="121" t="s">
        <v>1918</v>
      </c>
      <c r="D19" s="121">
        <v>2</v>
      </c>
      <c r="E19" s="11">
        <f t="shared" ref="E19:I19" si="15">E18+F14</f>
        <v>31</v>
      </c>
      <c r="G19" s="11">
        <f t="shared" si="15"/>
        <v>0</v>
      </c>
      <c r="I19" s="11">
        <f>I18+J14</f>
        <v>0</v>
      </c>
      <c r="K19" s="11">
        <f>K18+L14</f>
        <v>0</v>
      </c>
    </row>
    <row r="20" ht="16.5" spans="1:11">
      <c r="A20" s="121" t="s">
        <v>2009</v>
      </c>
      <c r="B20" s="121" t="s">
        <v>1919</v>
      </c>
      <c r="C20" s="121" t="s">
        <v>1918</v>
      </c>
      <c r="D20" s="121">
        <v>2</v>
      </c>
      <c r="E20" s="11">
        <f t="shared" ref="E20:I20" si="16">E19+F14</f>
        <v>32</v>
      </c>
      <c r="G20" s="11">
        <f t="shared" si="16"/>
        <v>0</v>
      </c>
      <c r="I20" s="11">
        <f>I19+J14</f>
        <v>0</v>
      </c>
      <c r="K20" s="11">
        <f>K19+L14</f>
        <v>0</v>
      </c>
    </row>
    <row r="21" ht="16.5" spans="1:11">
      <c r="A21" s="121" t="s">
        <v>2010</v>
      </c>
      <c r="B21" s="121" t="s">
        <v>1919</v>
      </c>
      <c r="C21" s="121" t="s">
        <v>1918</v>
      </c>
      <c r="D21" s="121">
        <v>2</v>
      </c>
      <c r="E21" s="11">
        <f t="shared" ref="E21:I21" si="17">E20+F14</f>
        <v>33</v>
      </c>
      <c r="G21" s="11">
        <f t="shared" si="17"/>
        <v>0</v>
      </c>
      <c r="I21" s="11">
        <f>I20+J14</f>
        <v>0</v>
      </c>
      <c r="K21" s="11">
        <f>K20+L14</f>
        <v>0</v>
      </c>
    </row>
    <row r="22" ht="16.5" spans="1:11">
      <c r="A22" s="121" t="s">
        <v>2011</v>
      </c>
      <c r="B22" s="121" t="s">
        <v>1919</v>
      </c>
      <c r="C22" s="121" t="s">
        <v>1918</v>
      </c>
      <c r="D22" s="121">
        <v>2</v>
      </c>
      <c r="E22" s="11">
        <f t="shared" ref="E22:I22" si="18">E21+F14</f>
        <v>34</v>
      </c>
      <c r="G22" s="11">
        <f t="shared" si="18"/>
        <v>0</v>
      </c>
      <c r="I22" s="11">
        <f>I21+J14</f>
        <v>0</v>
      </c>
      <c r="K22" s="11">
        <f>K21+L14</f>
        <v>0</v>
      </c>
    </row>
    <row r="23" ht="16.5" spans="1:11">
      <c r="A23" s="121" t="s">
        <v>2012</v>
      </c>
      <c r="B23" s="121" t="s">
        <v>1919</v>
      </c>
      <c r="C23" s="121" t="s">
        <v>1918</v>
      </c>
      <c r="D23" s="121">
        <v>2</v>
      </c>
      <c r="E23" s="11">
        <f t="shared" ref="E23:I23" si="19">E22+F14</f>
        <v>35</v>
      </c>
      <c r="G23" s="11">
        <f t="shared" si="19"/>
        <v>0</v>
      </c>
      <c r="I23" s="11">
        <f>I22+J14</f>
        <v>0</v>
      </c>
      <c r="K23" s="11">
        <f>K22+L14</f>
        <v>0</v>
      </c>
    </row>
    <row r="24" ht="16.5" spans="1:12">
      <c r="A24" s="121" t="s">
        <v>2013</v>
      </c>
      <c r="B24" s="121" t="s">
        <v>1919</v>
      </c>
      <c r="C24" s="121" t="s">
        <v>1918</v>
      </c>
      <c r="D24" s="121">
        <v>3</v>
      </c>
      <c r="E24" s="122">
        <f>防具!I6</f>
        <v>38</v>
      </c>
      <c r="F24">
        <f t="shared" ref="F24:J24" si="20">INT((E34-E24)/10)</f>
        <v>1</v>
      </c>
      <c r="G24" s="122">
        <f>防具!H6</f>
        <v>0</v>
      </c>
      <c r="H24">
        <f t="shared" si="20"/>
        <v>0</v>
      </c>
      <c r="I24" s="122">
        <f>防具!M6</f>
        <v>0</v>
      </c>
      <c r="J24">
        <f t="shared" si="20"/>
        <v>0</v>
      </c>
      <c r="K24" s="122">
        <f>防具!N6</f>
        <v>0</v>
      </c>
      <c r="L24">
        <f>INT((K34-K24)/10)</f>
        <v>0</v>
      </c>
    </row>
    <row r="25" ht="16.5" spans="1:11">
      <c r="A25" s="121" t="s">
        <v>2014</v>
      </c>
      <c r="B25" s="121" t="s">
        <v>1919</v>
      </c>
      <c r="C25" s="121" t="s">
        <v>1918</v>
      </c>
      <c r="D25" s="121">
        <v>3</v>
      </c>
      <c r="E25" s="11">
        <f t="shared" ref="E25:I25" si="21">E24+F24</f>
        <v>39</v>
      </c>
      <c r="G25" s="11">
        <f t="shared" si="21"/>
        <v>0</v>
      </c>
      <c r="I25" s="11">
        <f>I24+J24</f>
        <v>0</v>
      </c>
      <c r="K25" s="11">
        <f>K24+L24</f>
        <v>0</v>
      </c>
    </row>
    <row r="26" ht="16.5" spans="1:11">
      <c r="A26" s="121" t="s">
        <v>2015</v>
      </c>
      <c r="B26" s="121" t="s">
        <v>1919</v>
      </c>
      <c r="C26" s="121" t="s">
        <v>1918</v>
      </c>
      <c r="D26" s="121">
        <v>3</v>
      </c>
      <c r="E26" s="11">
        <f t="shared" ref="E26:I26" si="22">E25+F24</f>
        <v>40</v>
      </c>
      <c r="G26" s="11">
        <f t="shared" si="22"/>
        <v>0</v>
      </c>
      <c r="I26" s="11">
        <f>I25+J24</f>
        <v>0</v>
      </c>
      <c r="K26" s="11">
        <f>K25+L24</f>
        <v>0</v>
      </c>
    </row>
    <row r="27" ht="16.5" spans="1:11">
      <c r="A27" s="121" t="s">
        <v>2016</v>
      </c>
      <c r="B27" s="121" t="s">
        <v>1919</v>
      </c>
      <c r="C27" s="121" t="s">
        <v>1918</v>
      </c>
      <c r="D27" s="121">
        <v>3</v>
      </c>
      <c r="E27" s="11">
        <f t="shared" ref="E27:I27" si="23">E26+F24</f>
        <v>41</v>
      </c>
      <c r="G27" s="11">
        <f t="shared" si="23"/>
        <v>0</v>
      </c>
      <c r="I27" s="11">
        <f>I26+J24</f>
        <v>0</v>
      </c>
      <c r="K27" s="11">
        <f>K26+L24</f>
        <v>0</v>
      </c>
    </row>
    <row r="28" ht="16.5" spans="1:11">
      <c r="A28" s="121" t="s">
        <v>2017</v>
      </c>
      <c r="B28" s="121" t="s">
        <v>1919</v>
      </c>
      <c r="C28" s="121" t="s">
        <v>1918</v>
      </c>
      <c r="D28" s="121">
        <v>3</v>
      </c>
      <c r="E28" s="11">
        <f t="shared" ref="E28:I28" si="24">E27+F24</f>
        <v>42</v>
      </c>
      <c r="G28" s="11">
        <f t="shared" si="24"/>
        <v>0</v>
      </c>
      <c r="I28" s="11">
        <f>I27+J24</f>
        <v>0</v>
      </c>
      <c r="K28" s="11">
        <f>K27+L24</f>
        <v>0</v>
      </c>
    </row>
    <row r="29" ht="16.5" spans="1:11">
      <c r="A29" s="121" t="s">
        <v>2018</v>
      </c>
      <c r="B29" s="121" t="s">
        <v>1919</v>
      </c>
      <c r="C29" s="121" t="s">
        <v>1918</v>
      </c>
      <c r="D29" s="121">
        <v>3</v>
      </c>
      <c r="E29" s="11">
        <f t="shared" ref="E29:I29" si="25">E28+F24</f>
        <v>43</v>
      </c>
      <c r="G29" s="11">
        <f t="shared" si="25"/>
        <v>0</v>
      </c>
      <c r="I29" s="11">
        <f>I28+J24</f>
        <v>0</v>
      </c>
      <c r="K29" s="11">
        <f>K28+L24</f>
        <v>0</v>
      </c>
    </row>
    <row r="30" ht="16.5" spans="1:11">
      <c r="A30" s="121" t="s">
        <v>2019</v>
      </c>
      <c r="B30" s="121" t="s">
        <v>1919</v>
      </c>
      <c r="C30" s="121" t="s">
        <v>1918</v>
      </c>
      <c r="D30" s="121">
        <v>3</v>
      </c>
      <c r="E30" s="11">
        <f t="shared" ref="E30:I30" si="26">E29+F24</f>
        <v>44</v>
      </c>
      <c r="G30" s="11">
        <f t="shared" si="26"/>
        <v>0</v>
      </c>
      <c r="I30" s="11">
        <f>I29+J24</f>
        <v>0</v>
      </c>
      <c r="K30" s="11">
        <f>K29+L24</f>
        <v>0</v>
      </c>
    </row>
    <row r="31" ht="16.5" spans="1:11">
      <c r="A31" s="121" t="s">
        <v>2020</v>
      </c>
      <c r="B31" s="121" t="s">
        <v>1919</v>
      </c>
      <c r="C31" s="121" t="s">
        <v>1918</v>
      </c>
      <c r="D31" s="121">
        <v>3</v>
      </c>
      <c r="E31" s="11">
        <f t="shared" ref="E31:I31" si="27">E30+F24</f>
        <v>45</v>
      </c>
      <c r="G31" s="11">
        <f t="shared" si="27"/>
        <v>0</v>
      </c>
      <c r="I31" s="11">
        <f>I30+J24</f>
        <v>0</v>
      </c>
      <c r="K31" s="11">
        <f>K30+L24</f>
        <v>0</v>
      </c>
    </row>
    <row r="32" ht="16.5" spans="1:11">
      <c r="A32" s="121" t="s">
        <v>2021</v>
      </c>
      <c r="B32" s="121" t="s">
        <v>1919</v>
      </c>
      <c r="C32" s="121" t="s">
        <v>1918</v>
      </c>
      <c r="D32" s="121">
        <v>3</v>
      </c>
      <c r="E32" s="11">
        <f t="shared" ref="E32:I32" si="28">E31+F24</f>
        <v>46</v>
      </c>
      <c r="G32" s="11">
        <f t="shared" si="28"/>
        <v>0</v>
      </c>
      <c r="I32" s="11">
        <f>I31+J24</f>
        <v>0</v>
      </c>
      <c r="K32" s="11">
        <f>K31+L24</f>
        <v>0</v>
      </c>
    </row>
    <row r="33" ht="16.5" spans="1:11">
      <c r="A33" s="121" t="s">
        <v>2022</v>
      </c>
      <c r="B33" s="121" t="s">
        <v>1919</v>
      </c>
      <c r="C33" s="121" t="s">
        <v>1918</v>
      </c>
      <c r="D33" s="121">
        <v>3</v>
      </c>
      <c r="E33" s="11">
        <f t="shared" ref="E33:I33" si="29">E32+F24</f>
        <v>47</v>
      </c>
      <c r="G33" s="11">
        <f t="shared" si="29"/>
        <v>0</v>
      </c>
      <c r="I33" s="11">
        <f>I32+J24</f>
        <v>0</v>
      </c>
      <c r="K33" s="11">
        <f>K32+L24</f>
        <v>0</v>
      </c>
    </row>
    <row r="34" ht="16.5" spans="1:12">
      <c r="A34" s="121" t="s">
        <v>2023</v>
      </c>
      <c r="B34" s="121" t="s">
        <v>1919</v>
      </c>
      <c r="C34" s="121" t="s">
        <v>1918</v>
      </c>
      <c r="D34" s="121">
        <v>4</v>
      </c>
      <c r="E34" s="122">
        <f>防具!I7</f>
        <v>49</v>
      </c>
      <c r="F34">
        <f t="shared" ref="F34:J34" si="30">INT((E44-E34)/10)</f>
        <v>1</v>
      </c>
      <c r="G34" s="122">
        <f>防具!H7</f>
        <v>0</v>
      </c>
      <c r="H34">
        <f t="shared" si="30"/>
        <v>0</v>
      </c>
      <c r="I34" s="122">
        <f>防具!M7</f>
        <v>0</v>
      </c>
      <c r="J34">
        <f t="shared" si="30"/>
        <v>0</v>
      </c>
      <c r="K34" s="122">
        <f>防具!N7</f>
        <v>0</v>
      </c>
      <c r="L34">
        <f>INT((K44-K34)/10)</f>
        <v>0</v>
      </c>
    </row>
    <row r="35" ht="16.5" spans="1:11">
      <c r="A35" s="121" t="s">
        <v>2024</v>
      </c>
      <c r="B35" s="121" t="s">
        <v>1919</v>
      </c>
      <c r="C35" s="121" t="s">
        <v>1918</v>
      </c>
      <c r="D35" s="121">
        <v>4</v>
      </c>
      <c r="E35" s="11">
        <f t="shared" ref="E35:I35" si="31">E34+F34</f>
        <v>50</v>
      </c>
      <c r="G35" s="11">
        <f t="shared" si="31"/>
        <v>0</v>
      </c>
      <c r="I35" s="11">
        <f>I34+J34</f>
        <v>0</v>
      </c>
      <c r="K35" s="11">
        <f>K34+L34</f>
        <v>0</v>
      </c>
    </row>
    <row r="36" ht="16.5" spans="1:11">
      <c r="A36" s="121" t="s">
        <v>2025</v>
      </c>
      <c r="B36" s="121" t="s">
        <v>1919</v>
      </c>
      <c r="C36" s="121" t="s">
        <v>1918</v>
      </c>
      <c r="D36" s="121">
        <v>4</v>
      </c>
      <c r="E36" s="11">
        <f t="shared" ref="E36:I36" si="32">E35+F34</f>
        <v>51</v>
      </c>
      <c r="G36" s="11">
        <f t="shared" si="32"/>
        <v>0</v>
      </c>
      <c r="I36" s="11">
        <f>I35+J34</f>
        <v>0</v>
      </c>
      <c r="K36" s="11">
        <f>K35+L34</f>
        <v>0</v>
      </c>
    </row>
    <row r="37" ht="16.5" spans="1:11">
      <c r="A37" s="121" t="s">
        <v>2026</v>
      </c>
      <c r="B37" s="121" t="s">
        <v>1919</v>
      </c>
      <c r="C37" s="121" t="s">
        <v>1918</v>
      </c>
      <c r="D37" s="121">
        <v>4</v>
      </c>
      <c r="E37" s="11">
        <f t="shared" ref="E37:I37" si="33">E36+F34</f>
        <v>52</v>
      </c>
      <c r="G37" s="11">
        <f t="shared" si="33"/>
        <v>0</v>
      </c>
      <c r="I37" s="11">
        <f>I36+J34</f>
        <v>0</v>
      </c>
      <c r="K37" s="11">
        <f>K36+L34</f>
        <v>0</v>
      </c>
    </row>
    <row r="38" ht="16.5" spans="1:11">
      <c r="A38" s="121" t="s">
        <v>2027</v>
      </c>
      <c r="B38" s="121" t="s">
        <v>1919</v>
      </c>
      <c r="C38" s="121" t="s">
        <v>1918</v>
      </c>
      <c r="D38" s="121">
        <v>4</v>
      </c>
      <c r="E38" s="11">
        <f t="shared" ref="E38:I38" si="34">E37+F34</f>
        <v>53</v>
      </c>
      <c r="G38" s="11">
        <f t="shared" si="34"/>
        <v>0</v>
      </c>
      <c r="I38" s="11">
        <f>I37+J34</f>
        <v>0</v>
      </c>
      <c r="K38" s="11">
        <f>K37+L34</f>
        <v>0</v>
      </c>
    </row>
    <row r="39" ht="16.5" spans="1:11">
      <c r="A39" s="121" t="s">
        <v>2028</v>
      </c>
      <c r="B39" s="121" t="s">
        <v>1919</v>
      </c>
      <c r="C39" s="121" t="s">
        <v>1918</v>
      </c>
      <c r="D39" s="121">
        <v>4</v>
      </c>
      <c r="E39" s="11">
        <f t="shared" ref="E39:I39" si="35">E38+F34</f>
        <v>54</v>
      </c>
      <c r="G39" s="11">
        <f t="shared" si="35"/>
        <v>0</v>
      </c>
      <c r="I39" s="11">
        <f>I38+J34</f>
        <v>0</v>
      </c>
      <c r="K39" s="11">
        <f>K38+L34</f>
        <v>0</v>
      </c>
    </row>
    <row r="40" ht="16.5" spans="1:11">
      <c r="A40" s="121" t="s">
        <v>2029</v>
      </c>
      <c r="B40" s="121" t="s">
        <v>1919</v>
      </c>
      <c r="C40" s="121" t="s">
        <v>1918</v>
      </c>
      <c r="D40" s="121">
        <v>4</v>
      </c>
      <c r="E40" s="11">
        <f t="shared" ref="E40:I40" si="36">E39+F34</f>
        <v>55</v>
      </c>
      <c r="G40" s="11">
        <f t="shared" si="36"/>
        <v>0</v>
      </c>
      <c r="I40" s="11">
        <f>I39+J34</f>
        <v>0</v>
      </c>
      <c r="K40" s="11">
        <f>K39+L34</f>
        <v>0</v>
      </c>
    </row>
    <row r="41" ht="16.5" spans="1:11">
      <c r="A41" s="121" t="s">
        <v>2030</v>
      </c>
      <c r="B41" s="121" t="s">
        <v>1919</v>
      </c>
      <c r="C41" s="121" t="s">
        <v>1918</v>
      </c>
      <c r="D41" s="121">
        <v>4</v>
      </c>
      <c r="E41" s="11">
        <f t="shared" ref="E41:I41" si="37">E40+F34</f>
        <v>56</v>
      </c>
      <c r="G41" s="11">
        <f t="shared" si="37"/>
        <v>0</v>
      </c>
      <c r="I41" s="11">
        <f>I40+J34</f>
        <v>0</v>
      </c>
      <c r="K41" s="11">
        <f>K40+L34</f>
        <v>0</v>
      </c>
    </row>
    <row r="42" ht="16.5" spans="1:11">
      <c r="A42" s="121" t="s">
        <v>2031</v>
      </c>
      <c r="B42" s="121" t="s">
        <v>1919</v>
      </c>
      <c r="C42" s="121" t="s">
        <v>1918</v>
      </c>
      <c r="D42" s="121">
        <v>4</v>
      </c>
      <c r="E42" s="11">
        <f t="shared" ref="E42:I42" si="38">E41+F34</f>
        <v>57</v>
      </c>
      <c r="G42" s="11">
        <f t="shared" si="38"/>
        <v>0</v>
      </c>
      <c r="I42" s="11">
        <f>I41+J34</f>
        <v>0</v>
      </c>
      <c r="K42" s="11">
        <f>K41+L34</f>
        <v>0</v>
      </c>
    </row>
    <row r="43" ht="16.5" spans="1:11">
      <c r="A43" s="121" t="s">
        <v>2032</v>
      </c>
      <c r="B43" s="121" t="s">
        <v>1919</v>
      </c>
      <c r="C43" s="121" t="s">
        <v>1918</v>
      </c>
      <c r="D43" s="121">
        <v>4</v>
      </c>
      <c r="E43" s="11">
        <f t="shared" ref="E43:I43" si="39">E42+F34</f>
        <v>58</v>
      </c>
      <c r="G43" s="11">
        <f t="shared" si="39"/>
        <v>0</v>
      </c>
      <c r="I43" s="11">
        <f>I42+J34</f>
        <v>0</v>
      </c>
      <c r="K43" s="11">
        <f>K42+L34</f>
        <v>0</v>
      </c>
    </row>
    <row r="44" ht="16.5" spans="1:12">
      <c r="A44" s="121" t="s">
        <v>2033</v>
      </c>
      <c r="B44" s="121" t="s">
        <v>1919</v>
      </c>
      <c r="C44" s="121" t="s">
        <v>1918</v>
      </c>
      <c r="D44" s="121">
        <v>5</v>
      </c>
      <c r="E44" s="122">
        <f>防具!I8</f>
        <v>60</v>
      </c>
      <c r="F44">
        <f t="shared" ref="F44:J44" si="40">F34</f>
        <v>1</v>
      </c>
      <c r="G44" s="122">
        <f>防具!H8</f>
        <v>0</v>
      </c>
      <c r="H44">
        <f t="shared" si="40"/>
        <v>0</v>
      </c>
      <c r="I44" s="122">
        <f>防具!M8</f>
        <v>0</v>
      </c>
      <c r="J44">
        <f t="shared" si="40"/>
        <v>0</v>
      </c>
      <c r="K44" s="122">
        <f>防具!N8</f>
        <v>0</v>
      </c>
      <c r="L44">
        <f>L34</f>
        <v>0</v>
      </c>
    </row>
    <row r="45" ht="16.5" spans="1:11">
      <c r="A45" s="121" t="s">
        <v>2034</v>
      </c>
      <c r="B45" s="121" t="s">
        <v>1919</v>
      </c>
      <c r="C45" s="121" t="s">
        <v>1918</v>
      </c>
      <c r="D45" s="121">
        <v>5</v>
      </c>
      <c r="E45" s="11">
        <f t="shared" ref="E45:I45" si="41">E44+F44</f>
        <v>61</v>
      </c>
      <c r="G45" s="11">
        <f t="shared" si="41"/>
        <v>0</v>
      </c>
      <c r="I45" s="11">
        <f>I44+J44</f>
        <v>0</v>
      </c>
      <c r="K45" s="11">
        <f>K44+L44</f>
        <v>0</v>
      </c>
    </row>
    <row r="46" ht="16.5" spans="1:11">
      <c r="A46" s="121" t="s">
        <v>2035</v>
      </c>
      <c r="B46" s="121" t="s">
        <v>1919</v>
      </c>
      <c r="C46" s="121" t="s">
        <v>1918</v>
      </c>
      <c r="D46" s="121">
        <v>5</v>
      </c>
      <c r="E46" s="11">
        <f t="shared" ref="E46:I46" si="42">E45+F44</f>
        <v>62</v>
      </c>
      <c r="G46" s="11">
        <f t="shared" si="42"/>
        <v>0</v>
      </c>
      <c r="I46" s="11">
        <f>I45+J44</f>
        <v>0</v>
      </c>
      <c r="K46" s="11">
        <f>K45+L44</f>
        <v>0</v>
      </c>
    </row>
    <row r="47" ht="16.5" spans="1:11">
      <c r="A47" s="121" t="s">
        <v>2036</v>
      </c>
      <c r="B47" s="121" t="s">
        <v>1919</v>
      </c>
      <c r="C47" s="121" t="s">
        <v>1918</v>
      </c>
      <c r="D47" s="121">
        <v>5</v>
      </c>
      <c r="E47" s="11">
        <f t="shared" ref="E47:I47" si="43">E46+F44</f>
        <v>63</v>
      </c>
      <c r="G47" s="11">
        <f t="shared" si="43"/>
        <v>0</v>
      </c>
      <c r="I47" s="11">
        <f>I46+J44</f>
        <v>0</v>
      </c>
      <c r="K47" s="11">
        <f>K46+L44</f>
        <v>0</v>
      </c>
    </row>
    <row r="48" ht="16.5" spans="1:11">
      <c r="A48" s="121" t="s">
        <v>2037</v>
      </c>
      <c r="B48" s="121" t="s">
        <v>1919</v>
      </c>
      <c r="C48" s="121" t="s">
        <v>1918</v>
      </c>
      <c r="D48" s="121">
        <v>5</v>
      </c>
      <c r="E48" s="11">
        <f t="shared" ref="E48:I48" si="44">E47+F44</f>
        <v>64</v>
      </c>
      <c r="G48" s="11">
        <f t="shared" si="44"/>
        <v>0</v>
      </c>
      <c r="I48" s="11">
        <f>I47+J44</f>
        <v>0</v>
      </c>
      <c r="K48" s="11">
        <f>K47+L44</f>
        <v>0</v>
      </c>
    </row>
    <row r="49" ht="16.5" spans="1:11">
      <c r="A49" s="121" t="s">
        <v>2038</v>
      </c>
      <c r="B49" s="121" t="s">
        <v>1919</v>
      </c>
      <c r="C49" s="121" t="s">
        <v>1918</v>
      </c>
      <c r="D49" s="121">
        <v>5</v>
      </c>
      <c r="E49" s="11">
        <f t="shared" ref="E49:I49" si="45">E48+F44</f>
        <v>65</v>
      </c>
      <c r="G49" s="11">
        <f t="shared" si="45"/>
        <v>0</v>
      </c>
      <c r="I49" s="11">
        <f>I48+J44</f>
        <v>0</v>
      </c>
      <c r="K49" s="11">
        <f>K48+L44</f>
        <v>0</v>
      </c>
    </row>
    <row r="50" ht="16.5" spans="1:11">
      <c r="A50" s="121" t="s">
        <v>2039</v>
      </c>
      <c r="B50" s="121" t="s">
        <v>1919</v>
      </c>
      <c r="C50" s="121" t="s">
        <v>1918</v>
      </c>
      <c r="D50" s="121">
        <v>5</v>
      </c>
      <c r="E50" s="11">
        <f t="shared" ref="E50:I50" si="46">E49+F44</f>
        <v>66</v>
      </c>
      <c r="G50" s="11">
        <f t="shared" si="46"/>
        <v>0</v>
      </c>
      <c r="I50" s="11">
        <f>I49+J44</f>
        <v>0</v>
      </c>
      <c r="K50" s="11">
        <f>K49+L44</f>
        <v>0</v>
      </c>
    </row>
    <row r="51" ht="16.5" spans="1:11">
      <c r="A51" s="121" t="s">
        <v>2040</v>
      </c>
      <c r="B51" s="121" t="s">
        <v>1919</v>
      </c>
      <c r="C51" s="121" t="s">
        <v>1918</v>
      </c>
      <c r="D51" s="121">
        <v>5</v>
      </c>
      <c r="E51" s="11">
        <f t="shared" ref="E51:I51" si="47">E50+F44</f>
        <v>67</v>
      </c>
      <c r="G51" s="11">
        <f t="shared" si="47"/>
        <v>0</v>
      </c>
      <c r="I51" s="11">
        <f>I50+J44</f>
        <v>0</v>
      </c>
      <c r="K51" s="11">
        <f>K50+L44</f>
        <v>0</v>
      </c>
    </row>
    <row r="52" ht="16.5" spans="1:11">
      <c r="A52" s="121" t="s">
        <v>2041</v>
      </c>
      <c r="B52" s="121" t="s">
        <v>1919</v>
      </c>
      <c r="C52" s="121" t="s">
        <v>1918</v>
      </c>
      <c r="D52" s="121">
        <v>5</v>
      </c>
      <c r="E52" s="11">
        <f t="shared" ref="E52:I52" si="48">E51+F44</f>
        <v>68</v>
      </c>
      <c r="G52" s="11">
        <f t="shared" si="48"/>
        <v>0</v>
      </c>
      <c r="I52" s="11">
        <f>I51+J44</f>
        <v>0</v>
      </c>
      <c r="K52" s="11">
        <f>K51+L44</f>
        <v>0</v>
      </c>
    </row>
    <row r="53" ht="16.5" spans="1:11">
      <c r="A53" s="121" t="s">
        <v>2042</v>
      </c>
      <c r="B53" s="121" t="s">
        <v>1919</v>
      </c>
      <c r="C53" s="121" t="s">
        <v>1918</v>
      </c>
      <c r="D53" s="121">
        <v>5</v>
      </c>
      <c r="E53" s="11">
        <f t="shared" ref="E53:I53" si="49">E52+F44</f>
        <v>69</v>
      </c>
      <c r="G53" s="11">
        <f t="shared" si="49"/>
        <v>0</v>
      </c>
      <c r="I53" s="11">
        <f>I52+J44</f>
        <v>0</v>
      </c>
      <c r="K53" s="11">
        <f>K52+L44</f>
        <v>0</v>
      </c>
    </row>
    <row r="54" ht="16.5" spans="1:12">
      <c r="A54" s="123" t="s">
        <v>2043</v>
      </c>
      <c r="B54" s="123" t="s">
        <v>1921</v>
      </c>
      <c r="C54" s="123" t="s">
        <v>1920</v>
      </c>
      <c r="D54" s="123">
        <v>1</v>
      </c>
      <c r="E54" s="124">
        <f>防具!I10</f>
        <v>17</v>
      </c>
      <c r="F54">
        <f t="shared" ref="F54:J54" si="50">INT((E64-E54)/10)</f>
        <v>1</v>
      </c>
      <c r="G54" s="124">
        <f>防具!H10</f>
        <v>0</v>
      </c>
      <c r="H54">
        <f t="shared" si="50"/>
        <v>0</v>
      </c>
      <c r="I54" s="124">
        <f>防具!M10</f>
        <v>0</v>
      </c>
      <c r="J54">
        <f t="shared" si="50"/>
        <v>0</v>
      </c>
      <c r="K54" s="124">
        <f>防具!N10</f>
        <v>0</v>
      </c>
      <c r="L54">
        <f>INT((K64-K54)/10)</f>
        <v>0</v>
      </c>
    </row>
    <row r="55" ht="16.5" spans="1:11">
      <c r="A55" s="123" t="s">
        <v>2044</v>
      </c>
      <c r="B55" s="123" t="s">
        <v>1921</v>
      </c>
      <c r="C55" s="123" t="s">
        <v>1920</v>
      </c>
      <c r="D55" s="123">
        <v>1</v>
      </c>
      <c r="E55" s="11">
        <f t="shared" ref="E55:I55" si="51">E54+F54</f>
        <v>18</v>
      </c>
      <c r="G55" s="11">
        <f t="shared" si="51"/>
        <v>0</v>
      </c>
      <c r="I55" s="11">
        <f>I54+J54</f>
        <v>0</v>
      </c>
      <c r="K55" s="11">
        <f>K54+L54</f>
        <v>0</v>
      </c>
    </row>
    <row r="56" ht="16.5" spans="1:11">
      <c r="A56" s="123" t="s">
        <v>2045</v>
      </c>
      <c r="B56" s="123" t="s">
        <v>1921</v>
      </c>
      <c r="C56" s="123" t="s">
        <v>1920</v>
      </c>
      <c r="D56" s="123">
        <v>1</v>
      </c>
      <c r="E56" s="11">
        <f t="shared" ref="E56:I56" si="52">E55+F54</f>
        <v>19</v>
      </c>
      <c r="G56" s="11">
        <f t="shared" si="52"/>
        <v>0</v>
      </c>
      <c r="I56" s="11">
        <f>I55+J54</f>
        <v>0</v>
      </c>
      <c r="K56" s="11">
        <f>K55+L54</f>
        <v>0</v>
      </c>
    </row>
    <row r="57" ht="16.5" spans="1:11">
      <c r="A57" s="123" t="s">
        <v>2046</v>
      </c>
      <c r="B57" s="123" t="s">
        <v>1921</v>
      </c>
      <c r="C57" s="123" t="s">
        <v>1920</v>
      </c>
      <c r="D57" s="123">
        <v>1</v>
      </c>
      <c r="E57" s="11">
        <f t="shared" ref="E57:I57" si="53">E56+F54</f>
        <v>20</v>
      </c>
      <c r="G57" s="11">
        <f t="shared" si="53"/>
        <v>0</v>
      </c>
      <c r="I57" s="11">
        <f>I56+J54</f>
        <v>0</v>
      </c>
      <c r="K57" s="11">
        <f>K56+L54</f>
        <v>0</v>
      </c>
    </row>
    <row r="58" ht="16.5" spans="1:11">
      <c r="A58" s="123" t="s">
        <v>2047</v>
      </c>
      <c r="B58" s="123" t="s">
        <v>1921</v>
      </c>
      <c r="C58" s="123" t="s">
        <v>1920</v>
      </c>
      <c r="D58" s="123">
        <v>1</v>
      </c>
      <c r="E58" s="11">
        <f t="shared" ref="E58:I58" si="54">E57+F54</f>
        <v>21</v>
      </c>
      <c r="G58" s="11">
        <f t="shared" si="54"/>
        <v>0</v>
      </c>
      <c r="I58" s="11">
        <f>I57+J54</f>
        <v>0</v>
      </c>
      <c r="K58" s="11">
        <f>K57+L54</f>
        <v>0</v>
      </c>
    </row>
    <row r="59" ht="16.5" spans="1:11">
      <c r="A59" s="123" t="s">
        <v>2048</v>
      </c>
      <c r="B59" s="123" t="s">
        <v>1921</v>
      </c>
      <c r="C59" s="123" t="s">
        <v>1920</v>
      </c>
      <c r="D59" s="123">
        <v>1</v>
      </c>
      <c r="E59" s="11">
        <f t="shared" ref="E59:I59" si="55">E58+F54</f>
        <v>22</v>
      </c>
      <c r="G59" s="11">
        <f t="shared" si="55"/>
        <v>0</v>
      </c>
      <c r="I59" s="11">
        <f>I58+J54</f>
        <v>0</v>
      </c>
      <c r="K59" s="11">
        <f>K58+L54</f>
        <v>0</v>
      </c>
    </row>
    <row r="60" ht="16.5" spans="1:11">
      <c r="A60" s="123" t="s">
        <v>2049</v>
      </c>
      <c r="B60" s="123" t="s">
        <v>1921</v>
      </c>
      <c r="C60" s="123" t="s">
        <v>1920</v>
      </c>
      <c r="D60" s="123">
        <v>1</v>
      </c>
      <c r="E60" s="11">
        <f t="shared" ref="E60:I60" si="56">E59+F54</f>
        <v>23</v>
      </c>
      <c r="G60" s="11">
        <f t="shared" si="56"/>
        <v>0</v>
      </c>
      <c r="I60" s="11">
        <f>I59+J54</f>
        <v>0</v>
      </c>
      <c r="K60" s="11">
        <f>K59+L54</f>
        <v>0</v>
      </c>
    </row>
    <row r="61" ht="16.5" spans="1:11">
      <c r="A61" s="123" t="s">
        <v>2050</v>
      </c>
      <c r="B61" s="123" t="s">
        <v>1921</v>
      </c>
      <c r="C61" s="123" t="s">
        <v>1920</v>
      </c>
      <c r="D61" s="123">
        <v>1</v>
      </c>
      <c r="E61" s="11">
        <f t="shared" ref="E61:I61" si="57">E60+F54</f>
        <v>24</v>
      </c>
      <c r="G61" s="11">
        <f t="shared" si="57"/>
        <v>0</v>
      </c>
      <c r="I61" s="11">
        <f>I60+J54</f>
        <v>0</v>
      </c>
      <c r="K61" s="11">
        <f>K60+L54</f>
        <v>0</v>
      </c>
    </row>
    <row r="62" ht="16.5" spans="1:11">
      <c r="A62" s="123" t="s">
        <v>2051</v>
      </c>
      <c r="B62" s="123" t="s">
        <v>1921</v>
      </c>
      <c r="C62" s="123" t="s">
        <v>1920</v>
      </c>
      <c r="D62" s="123">
        <v>1</v>
      </c>
      <c r="E62" s="11">
        <f t="shared" ref="E62:I62" si="58">E61+F54</f>
        <v>25</v>
      </c>
      <c r="G62" s="11">
        <f t="shared" si="58"/>
        <v>0</v>
      </c>
      <c r="I62" s="11">
        <f>I61+J54</f>
        <v>0</v>
      </c>
      <c r="K62" s="11">
        <f>K61+L54</f>
        <v>0</v>
      </c>
    </row>
    <row r="63" ht="16.5" spans="1:11">
      <c r="A63" s="123" t="s">
        <v>2052</v>
      </c>
      <c r="B63" s="123" t="s">
        <v>1921</v>
      </c>
      <c r="C63" s="123" t="s">
        <v>1920</v>
      </c>
      <c r="D63" s="123">
        <v>1</v>
      </c>
      <c r="E63" s="11">
        <f t="shared" ref="E63:I63" si="59">E62+F54</f>
        <v>26</v>
      </c>
      <c r="G63" s="11">
        <f t="shared" si="59"/>
        <v>0</v>
      </c>
      <c r="I63" s="11">
        <f>I62+J54</f>
        <v>0</v>
      </c>
      <c r="K63" s="11">
        <f>K62+L54</f>
        <v>0</v>
      </c>
    </row>
    <row r="64" ht="16.5" spans="1:12">
      <c r="A64" s="123" t="s">
        <v>2053</v>
      </c>
      <c r="B64" s="123" t="s">
        <v>1921</v>
      </c>
      <c r="C64" s="123" t="s">
        <v>1920</v>
      </c>
      <c r="D64" s="123">
        <v>2</v>
      </c>
      <c r="E64" s="124">
        <f>防具!I11</f>
        <v>29</v>
      </c>
      <c r="F64">
        <f t="shared" ref="F64:J64" si="60">INT((E74-E64)/10)</f>
        <v>1</v>
      </c>
      <c r="G64" s="124">
        <f>防具!H11</f>
        <v>0</v>
      </c>
      <c r="H64">
        <f t="shared" si="60"/>
        <v>0</v>
      </c>
      <c r="I64" s="124">
        <f>防具!M11</f>
        <v>0</v>
      </c>
      <c r="J64">
        <f t="shared" si="60"/>
        <v>0</v>
      </c>
      <c r="K64" s="124">
        <f>防具!N11</f>
        <v>0</v>
      </c>
      <c r="L64">
        <f>INT((K74-K64)/10)</f>
        <v>0</v>
      </c>
    </row>
    <row r="65" ht="16.5" spans="1:11">
      <c r="A65" s="123" t="s">
        <v>2054</v>
      </c>
      <c r="B65" s="123" t="s">
        <v>1921</v>
      </c>
      <c r="C65" s="123" t="s">
        <v>1920</v>
      </c>
      <c r="D65" s="123">
        <v>2</v>
      </c>
      <c r="E65" s="11">
        <f t="shared" ref="E65:I65" si="61">E64+F64</f>
        <v>30</v>
      </c>
      <c r="G65" s="11">
        <f t="shared" si="61"/>
        <v>0</v>
      </c>
      <c r="I65" s="11">
        <f>I64+J64</f>
        <v>0</v>
      </c>
      <c r="K65" s="11">
        <f>K64+L64</f>
        <v>0</v>
      </c>
    </row>
    <row r="66" ht="16.5" spans="1:11">
      <c r="A66" s="123" t="s">
        <v>2055</v>
      </c>
      <c r="B66" s="123" t="s">
        <v>1921</v>
      </c>
      <c r="C66" s="123" t="s">
        <v>1920</v>
      </c>
      <c r="D66" s="123">
        <v>2</v>
      </c>
      <c r="E66" s="11">
        <f t="shared" ref="E66:I66" si="62">E65+F64</f>
        <v>31</v>
      </c>
      <c r="G66" s="11">
        <f t="shared" si="62"/>
        <v>0</v>
      </c>
      <c r="I66" s="11">
        <f>I65+J64</f>
        <v>0</v>
      </c>
      <c r="K66" s="11">
        <f>K65+L64</f>
        <v>0</v>
      </c>
    </row>
    <row r="67" ht="16.5" spans="1:11">
      <c r="A67" s="123" t="s">
        <v>2056</v>
      </c>
      <c r="B67" s="123" t="s">
        <v>1921</v>
      </c>
      <c r="C67" s="123" t="s">
        <v>1920</v>
      </c>
      <c r="D67" s="123">
        <v>2</v>
      </c>
      <c r="E67" s="11">
        <f t="shared" ref="E67:I67" si="63">E66+F64</f>
        <v>32</v>
      </c>
      <c r="G67" s="11">
        <f t="shared" si="63"/>
        <v>0</v>
      </c>
      <c r="I67" s="11">
        <f>I66+J64</f>
        <v>0</v>
      </c>
      <c r="K67" s="11">
        <f>K66+L64</f>
        <v>0</v>
      </c>
    </row>
    <row r="68" ht="16.5" spans="1:11">
      <c r="A68" s="123" t="s">
        <v>2057</v>
      </c>
      <c r="B68" s="123" t="s">
        <v>1921</v>
      </c>
      <c r="C68" s="123" t="s">
        <v>1920</v>
      </c>
      <c r="D68" s="123">
        <v>2</v>
      </c>
      <c r="E68" s="11">
        <f t="shared" ref="E68:I68" si="64">E67+F64</f>
        <v>33</v>
      </c>
      <c r="G68" s="11">
        <f t="shared" si="64"/>
        <v>0</v>
      </c>
      <c r="I68" s="11">
        <f>I67+J64</f>
        <v>0</v>
      </c>
      <c r="K68" s="11">
        <f>K67+L64</f>
        <v>0</v>
      </c>
    </row>
    <row r="69" ht="16.5" spans="1:11">
      <c r="A69" s="123" t="s">
        <v>2058</v>
      </c>
      <c r="B69" s="123" t="s">
        <v>1921</v>
      </c>
      <c r="C69" s="123" t="s">
        <v>1920</v>
      </c>
      <c r="D69" s="123">
        <v>2</v>
      </c>
      <c r="E69" s="11">
        <f t="shared" ref="E69:I69" si="65">E68+F64</f>
        <v>34</v>
      </c>
      <c r="G69" s="11">
        <f t="shared" si="65"/>
        <v>0</v>
      </c>
      <c r="I69" s="11">
        <f>I68+J64</f>
        <v>0</v>
      </c>
      <c r="K69" s="11">
        <f>K68+L64</f>
        <v>0</v>
      </c>
    </row>
    <row r="70" ht="16.5" spans="1:11">
      <c r="A70" s="123" t="s">
        <v>2059</v>
      </c>
      <c r="B70" s="123" t="s">
        <v>1921</v>
      </c>
      <c r="C70" s="123" t="s">
        <v>1920</v>
      </c>
      <c r="D70" s="123">
        <v>2</v>
      </c>
      <c r="E70" s="11">
        <f t="shared" ref="E70:I70" si="66">E69+F64</f>
        <v>35</v>
      </c>
      <c r="G70" s="11">
        <f t="shared" si="66"/>
        <v>0</v>
      </c>
      <c r="I70" s="11">
        <f>I69+J64</f>
        <v>0</v>
      </c>
      <c r="K70" s="11">
        <f>K69+L64</f>
        <v>0</v>
      </c>
    </row>
    <row r="71" ht="16.5" spans="1:11">
      <c r="A71" s="123" t="s">
        <v>2060</v>
      </c>
      <c r="B71" s="123" t="s">
        <v>1921</v>
      </c>
      <c r="C71" s="123" t="s">
        <v>1920</v>
      </c>
      <c r="D71" s="123">
        <v>2</v>
      </c>
      <c r="E71" s="11">
        <f t="shared" ref="E71:I71" si="67">E70+F64</f>
        <v>36</v>
      </c>
      <c r="G71" s="11">
        <f t="shared" si="67"/>
        <v>0</v>
      </c>
      <c r="I71" s="11">
        <f>I70+J64</f>
        <v>0</v>
      </c>
      <c r="K71" s="11">
        <f>K70+L64</f>
        <v>0</v>
      </c>
    </row>
    <row r="72" ht="16.5" spans="1:11">
      <c r="A72" s="123" t="s">
        <v>2061</v>
      </c>
      <c r="B72" s="123" t="s">
        <v>1921</v>
      </c>
      <c r="C72" s="123" t="s">
        <v>1920</v>
      </c>
      <c r="D72" s="123">
        <v>2</v>
      </c>
      <c r="E72" s="11">
        <f t="shared" ref="E72:I72" si="68">E71+F64</f>
        <v>37</v>
      </c>
      <c r="G72" s="11">
        <f t="shared" si="68"/>
        <v>0</v>
      </c>
      <c r="I72" s="11">
        <f>I71+J64</f>
        <v>0</v>
      </c>
      <c r="K72" s="11">
        <f>K71+L64</f>
        <v>0</v>
      </c>
    </row>
    <row r="73" ht="16.5" spans="1:11">
      <c r="A73" s="123" t="s">
        <v>2062</v>
      </c>
      <c r="B73" s="123" t="s">
        <v>1921</v>
      </c>
      <c r="C73" s="123" t="s">
        <v>1920</v>
      </c>
      <c r="D73" s="123">
        <v>2</v>
      </c>
      <c r="E73" s="11">
        <f t="shared" ref="E73:I73" si="69">E72+F64</f>
        <v>38</v>
      </c>
      <c r="G73" s="11">
        <f t="shared" si="69"/>
        <v>0</v>
      </c>
      <c r="I73" s="11">
        <f>I72+J64</f>
        <v>0</v>
      </c>
      <c r="K73" s="11">
        <f>K72+L64</f>
        <v>0</v>
      </c>
    </row>
    <row r="74" ht="16.5" spans="1:12">
      <c r="A74" s="123" t="s">
        <v>2063</v>
      </c>
      <c r="B74" s="123" t="s">
        <v>1921</v>
      </c>
      <c r="C74" s="123" t="s">
        <v>1920</v>
      </c>
      <c r="D74" s="123">
        <v>3</v>
      </c>
      <c r="E74" s="124">
        <f>防具!I12</f>
        <v>40</v>
      </c>
      <c r="F74">
        <f t="shared" ref="F74:J74" si="70">INT((E84-E74)/10)</f>
        <v>1</v>
      </c>
      <c r="G74" s="124">
        <f>防具!H12</f>
        <v>0</v>
      </c>
      <c r="H74">
        <f t="shared" si="70"/>
        <v>0</v>
      </c>
      <c r="I74" s="124">
        <f>防具!M12</f>
        <v>0</v>
      </c>
      <c r="J74">
        <f t="shared" si="70"/>
        <v>0</v>
      </c>
      <c r="K74" s="124">
        <f>防具!N12</f>
        <v>0</v>
      </c>
      <c r="L74">
        <f>INT((K84-K74)/10)</f>
        <v>0</v>
      </c>
    </row>
    <row r="75" ht="16.5" spans="1:11">
      <c r="A75" s="123" t="s">
        <v>2064</v>
      </c>
      <c r="B75" s="123" t="s">
        <v>1921</v>
      </c>
      <c r="C75" s="123" t="s">
        <v>1920</v>
      </c>
      <c r="D75" s="123">
        <v>3</v>
      </c>
      <c r="E75" s="11">
        <f t="shared" ref="E75:I75" si="71">E74+F74</f>
        <v>41</v>
      </c>
      <c r="G75" s="11">
        <f t="shared" si="71"/>
        <v>0</v>
      </c>
      <c r="I75" s="11">
        <f>I74+J74</f>
        <v>0</v>
      </c>
      <c r="K75" s="11">
        <f>K74+L74</f>
        <v>0</v>
      </c>
    </row>
    <row r="76" ht="16.5" spans="1:11">
      <c r="A76" s="123" t="s">
        <v>2065</v>
      </c>
      <c r="B76" s="123" t="s">
        <v>1921</v>
      </c>
      <c r="C76" s="123" t="s">
        <v>1920</v>
      </c>
      <c r="D76" s="123">
        <v>3</v>
      </c>
      <c r="E76" s="11">
        <f t="shared" ref="E76:I76" si="72">E75+F74</f>
        <v>42</v>
      </c>
      <c r="G76" s="11">
        <f t="shared" si="72"/>
        <v>0</v>
      </c>
      <c r="I76" s="11">
        <f>I75+J74</f>
        <v>0</v>
      </c>
      <c r="K76" s="11">
        <f>K75+L74</f>
        <v>0</v>
      </c>
    </row>
    <row r="77" ht="16.5" spans="1:11">
      <c r="A77" s="123" t="s">
        <v>2066</v>
      </c>
      <c r="B77" s="123" t="s">
        <v>1921</v>
      </c>
      <c r="C77" s="123" t="s">
        <v>1920</v>
      </c>
      <c r="D77" s="123">
        <v>3</v>
      </c>
      <c r="E77" s="11">
        <f t="shared" ref="E77:I77" si="73">E76+F74</f>
        <v>43</v>
      </c>
      <c r="G77" s="11">
        <f t="shared" si="73"/>
        <v>0</v>
      </c>
      <c r="I77" s="11">
        <f>I76+J74</f>
        <v>0</v>
      </c>
      <c r="K77" s="11">
        <f>K76+L74</f>
        <v>0</v>
      </c>
    </row>
    <row r="78" ht="16.5" spans="1:11">
      <c r="A78" s="123" t="s">
        <v>2067</v>
      </c>
      <c r="B78" s="123" t="s">
        <v>1921</v>
      </c>
      <c r="C78" s="123" t="s">
        <v>1920</v>
      </c>
      <c r="D78" s="123">
        <v>3</v>
      </c>
      <c r="E78" s="11">
        <f t="shared" ref="E78:I78" si="74">E77+F74</f>
        <v>44</v>
      </c>
      <c r="G78" s="11">
        <f t="shared" si="74"/>
        <v>0</v>
      </c>
      <c r="I78" s="11">
        <f>I77+J74</f>
        <v>0</v>
      </c>
      <c r="K78" s="11">
        <f>K77+L74</f>
        <v>0</v>
      </c>
    </row>
    <row r="79" ht="16.5" spans="1:11">
      <c r="A79" s="123" t="s">
        <v>2068</v>
      </c>
      <c r="B79" s="123" t="s">
        <v>1921</v>
      </c>
      <c r="C79" s="123" t="s">
        <v>1920</v>
      </c>
      <c r="D79" s="123">
        <v>3</v>
      </c>
      <c r="E79" s="11">
        <f t="shared" ref="E79:I79" si="75">E78+F74</f>
        <v>45</v>
      </c>
      <c r="G79" s="11">
        <f t="shared" si="75"/>
        <v>0</v>
      </c>
      <c r="I79" s="11">
        <f>I78+J74</f>
        <v>0</v>
      </c>
      <c r="K79" s="11">
        <f>K78+L74</f>
        <v>0</v>
      </c>
    </row>
    <row r="80" ht="16.5" spans="1:11">
      <c r="A80" s="123" t="s">
        <v>2069</v>
      </c>
      <c r="B80" s="123" t="s">
        <v>1921</v>
      </c>
      <c r="C80" s="123" t="s">
        <v>1920</v>
      </c>
      <c r="D80" s="123">
        <v>3</v>
      </c>
      <c r="E80" s="11">
        <f t="shared" ref="E80:I80" si="76">E79+F74</f>
        <v>46</v>
      </c>
      <c r="G80" s="11">
        <f t="shared" si="76"/>
        <v>0</v>
      </c>
      <c r="I80" s="11">
        <f>I79+J74</f>
        <v>0</v>
      </c>
      <c r="K80" s="11">
        <f>K79+L74</f>
        <v>0</v>
      </c>
    </row>
    <row r="81" ht="16.5" spans="1:11">
      <c r="A81" s="123" t="s">
        <v>2070</v>
      </c>
      <c r="B81" s="123" t="s">
        <v>1921</v>
      </c>
      <c r="C81" s="123" t="s">
        <v>1920</v>
      </c>
      <c r="D81" s="123">
        <v>3</v>
      </c>
      <c r="E81" s="11">
        <f t="shared" ref="E81:I81" si="77">E80+F74</f>
        <v>47</v>
      </c>
      <c r="G81" s="11">
        <f t="shared" si="77"/>
        <v>0</v>
      </c>
      <c r="I81" s="11">
        <f>I80+J74</f>
        <v>0</v>
      </c>
      <c r="K81" s="11">
        <f>K80+L74</f>
        <v>0</v>
      </c>
    </row>
    <row r="82" ht="16.5" spans="1:11">
      <c r="A82" s="123" t="s">
        <v>2071</v>
      </c>
      <c r="B82" s="123" t="s">
        <v>1921</v>
      </c>
      <c r="C82" s="123" t="s">
        <v>1920</v>
      </c>
      <c r="D82" s="123">
        <v>3</v>
      </c>
      <c r="E82" s="11">
        <f t="shared" ref="E82:I82" si="78">E81+F74</f>
        <v>48</v>
      </c>
      <c r="G82" s="11">
        <f t="shared" si="78"/>
        <v>0</v>
      </c>
      <c r="I82" s="11">
        <f>I81+J74</f>
        <v>0</v>
      </c>
      <c r="K82" s="11">
        <f>K81+L74</f>
        <v>0</v>
      </c>
    </row>
    <row r="83" ht="16.5" spans="1:11">
      <c r="A83" s="123" t="s">
        <v>2072</v>
      </c>
      <c r="B83" s="123" t="s">
        <v>1921</v>
      </c>
      <c r="C83" s="123" t="s">
        <v>1920</v>
      </c>
      <c r="D83" s="123">
        <v>3</v>
      </c>
      <c r="E83" s="11">
        <f t="shared" ref="E83:I83" si="79">E82+F74</f>
        <v>49</v>
      </c>
      <c r="G83" s="11">
        <f t="shared" si="79"/>
        <v>0</v>
      </c>
      <c r="I83" s="11">
        <f>I82+J74</f>
        <v>0</v>
      </c>
      <c r="K83" s="11">
        <f>K82+L74</f>
        <v>0</v>
      </c>
    </row>
    <row r="84" ht="16.5" spans="1:12">
      <c r="A84" s="123" t="s">
        <v>2073</v>
      </c>
      <c r="B84" s="123" t="s">
        <v>1921</v>
      </c>
      <c r="C84" s="123" t="s">
        <v>1920</v>
      </c>
      <c r="D84" s="123">
        <v>4</v>
      </c>
      <c r="E84" s="124">
        <f>防具!I13</f>
        <v>51</v>
      </c>
      <c r="F84">
        <f t="shared" ref="F84:J84" si="80">INT((E94-E84)/10)</f>
        <v>1</v>
      </c>
      <c r="G84" s="124">
        <f>防具!H13</f>
        <v>0</v>
      </c>
      <c r="H84">
        <f t="shared" si="80"/>
        <v>0</v>
      </c>
      <c r="I84" s="124">
        <f>防具!M13</f>
        <v>0</v>
      </c>
      <c r="J84">
        <f t="shared" si="80"/>
        <v>0</v>
      </c>
      <c r="K84" s="124">
        <f>防具!N13</f>
        <v>0</v>
      </c>
      <c r="L84">
        <f>INT((K94-K84)/10)</f>
        <v>0</v>
      </c>
    </row>
    <row r="85" ht="16.5" spans="1:11">
      <c r="A85" s="123" t="s">
        <v>2074</v>
      </c>
      <c r="B85" s="123" t="s">
        <v>1921</v>
      </c>
      <c r="C85" s="123" t="s">
        <v>1920</v>
      </c>
      <c r="D85" s="123">
        <v>4</v>
      </c>
      <c r="E85" s="11">
        <f t="shared" ref="E85:I85" si="81">E84+F84</f>
        <v>52</v>
      </c>
      <c r="G85" s="11">
        <f t="shared" si="81"/>
        <v>0</v>
      </c>
      <c r="I85" s="11">
        <f>I84+J84</f>
        <v>0</v>
      </c>
      <c r="K85" s="11">
        <f>K84+L84</f>
        <v>0</v>
      </c>
    </row>
    <row r="86" ht="16.5" spans="1:11">
      <c r="A86" s="123" t="s">
        <v>2075</v>
      </c>
      <c r="B86" s="123" t="s">
        <v>1921</v>
      </c>
      <c r="C86" s="123" t="s">
        <v>1920</v>
      </c>
      <c r="D86" s="123">
        <v>4</v>
      </c>
      <c r="E86" s="11">
        <f t="shared" ref="E86:I86" si="82">E85+F84</f>
        <v>53</v>
      </c>
      <c r="G86" s="11">
        <f t="shared" si="82"/>
        <v>0</v>
      </c>
      <c r="I86" s="11">
        <f>I85+J84</f>
        <v>0</v>
      </c>
      <c r="K86" s="11">
        <f>K85+L84</f>
        <v>0</v>
      </c>
    </row>
    <row r="87" ht="16.5" spans="1:11">
      <c r="A87" s="123" t="s">
        <v>2076</v>
      </c>
      <c r="B87" s="123" t="s">
        <v>1921</v>
      </c>
      <c r="C87" s="123" t="s">
        <v>1920</v>
      </c>
      <c r="D87" s="123">
        <v>4</v>
      </c>
      <c r="E87" s="11">
        <f t="shared" ref="E87:I87" si="83">E86+F84</f>
        <v>54</v>
      </c>
      <c r="G87" s="11">
        <f t="shared" si="83"/>
        <v>0</v>
      </c>
      <c r="I87" s="11">
        <f>I86+J84</f>
        <v>0</v>
      </c>
      <c r="K87" s="11">
        <f>K86+L84</f>
        <v>0</v>
      </c>
    </row>
    <row r="88" ht="16.5" spans="1:11">
      <c r="A88" s="123" t="s">
        <v>2077</v>
      </c>
      <c r="B88" s="123" t="s">
        <v>1921</v>
      </c>
      <c r="C88" s="123" t="s">
        <v>1920</v>
      </c>
      <c r="D88" s="123">
        <v>4</v>
      </c>
      <c r="E88" s="11">
        <f t="shared" ref="E88:I88" si="84">E87+F84</f>
        <v>55</v>
      </c>
      <c r="G88" s="11">
        <f t="shared" si="84"/>
        <v>0</v>
      </c>
      <c r="I88" s="11">
        <f>I87+J84</f>
        <v>0</v>
      </c>
      <c r="K88" s="11">
        <f>K87+L84</f>
        <v>0</v>
      </c>
    </row>
    <row r="89" ht="16.5" spans="1:11">
      <c r="A89" s="123" t="s">
        <v>2078</v>
      </c>
      <c r="B89" s="123" t="s">
        <v>1921</v>
      </c>
      <c r="C89" s="123" t="s">
        <v>1920</v>
      </c>
      <c r="D89" s="123">
        <v>4</v>
      </c>
      <c r="E89" s="11">
        <f t="shared" ref="E89:I89" si="85">E88+F84</f>
        <v>56</v>
      </c>
      <c r="G89" s="11">
        <f t="shared" si="85"/>
        <v>0</v>
      </c>
      <c r="I89" s="11">
        <f>I88+J84</f>
        <v>0</v>
      </c>
      <c r="K89" s="11">
        <f>K88+L84</f>
        <v>0</v>
      </c>
    </row>
    <row r="90" ht="16.5" spans="1:11">
      <c r="A90" s="123" t="s">
        <v>2079</v>
      </c>
      <c r="B90" s="123" t="s">
        <v>1921</v>
      </c>
      <c r="C90" s="123" t="s">
        <v>1920</v>
      </c>
      <c r="D90" s="123">
        <v>4</v>
      </c>
      <c r="E90" s="11">
        <f t="shared" ref="E90:I90" si="86">E89+F84</f>
        <v>57</v>
      </c>
      <c r="G90" s="11">
        <f t="shared" si="86"/>
        <v>0</v>
      </c>
      <c r="I90" s="11">
        <f>I89+J84</f>
        <v>0</v>
      </c>
      <c r="K90" s="11">
        <f>K89+L84</f>
        <v>0</v>
      </c>
    </row>
    <row r="91" ht="16.5" spans="1:11">
      <c r="A91" s="123" t="s">
        <v>2080</v>
      </c>
      <c r="B91" s="123" t="s">
        <v>1921</v>
      </c>
      <c r="C91" s="123" t="s">
        <v>1920</v>
      </c>
      <c r="D91" s="123">
        <v>4</v>
      </c>
      <c r="E91" s="11">
        <f t="shared" ref="E91:I91" si="87">E90+F84</f>
        <v>58</v>
      </c>
      <c r="G91" s="11">
        <f t="shared" si="87"/>
        <v>0</v>
      </c>
      <c r="I91" s="11">
        <f>I90+J84</f>
        <v>0</v>
      </c>
      <c r="K91" s="11">
        <f>K90+L84</f>
        <v>0</v>
      </c>
    </row>
    <row r="92" ht="16.5" spans="1:11">
      <c r="A92" s="123" t="s">
        <v>2081</v>
      </c>
      <c r="B92" s="123" t="s">
        <v>1921</v>
      </c>
      <c r="C92" s="123" t="s">
        <v>1920</v>
      </c>
      <c r="D92" s="123">
        <v>4</v>
      </c>
      <c r="E92" s="11">
        <f t="shared" ref="E92:I92" si="88">E91+F84</f>
        <v>59</v>
      </c>
      <c r="G92" s="11">
        <f t="shared" si="88"/>
        <v>0</v>
      </c>
      <c r="I92" s="11">
        <f>I91+J84</f>
        <v>0</v>
      </c>
      <c r="K92" s="11">
        <f>K91+L84</f>
        <v>0</v>
      </c>
    </row>
    <row r="93" ht="16.5" spans="1:11">
      <c r="A93" s="123" t="s">
        <v>2082</v>
      </c>
      <c r="B93" s="123" t="s">
        <v>1921</v>
      </c>
      <c r="C93" s="123" t="s">
        <v>1920</v>
      </c>
      <c r="D93" s="123">
        <v>4</v>
      </c>
      <c r="E93" s="11">
        <f t="shared" ref="E93:I93" si="89">E92+F84</f>
        <v>60</v>
      </c>
      <c r="G93" s="11">
        <f t="shared" si="89"/>
        <v>0</v>
      </c>
      <c r="I93" s="11">
        <f>I92+J84</f>
        <v>0</v>
      </c>
      <c r="K93" s="11">
        <f>K92+L84</f>
        <v>0</v>
      </c>
    </row>
    <row r="94" ht="16.5" spans="1:12">
      <c r="A94" s="123" t="s">
        <v>2083</v>
      </c>
      <c r="B94" s="123" t="s">
        <v>1921</v>
      </c>
      <c r="C94" s="123" t="s">
        <v>1920</v>
      </c>
      <c r="D94" s="123">
        <v>5</v>
      </c>
      <c r="E94" s="124">
        <f>防具!I14</f>
        <v>62</v>
      </c>
      <c r="F94">
        <f t="shared" ref="F94:J94" si="90">F84</f>
        <v>1</v>
      </c>
      <c r="G94" s="124">
        <f>防具!H14</f>
        <v>0</v>
      </c>
      <c r="H94">
        <f t="shared" si="90"/>
        <v>0</v>
      </c>
      <c r="I94" s="124">
        <f>防具!M14</f>
        <v>0</v>
      </c>
      <c r="J94">
        <f t="shared" si="90"/>
        <v>0</v>
      </c>
      <c r="K94" s="124">
        <f>防具!N14</f>
        <v>0</v>
      </c>
      <c r="L94">
        <f>L84</f>
        <v>0</v>
      </c>
    </row>
    <row r="95" ht="16.5" spans="1:11">
      <c r="A95" s="123" t="s">
        <v>2084</v>
      </c>
      <c r="B95" s="123" t="s">
        <v>1921</v>
      </c>
      <c r="C95" s="123" t="s">
        <v>1920</v>
      </c>
      <c r="D95" s="123">
        <v>5</v>
      </c>
      <c r="E95" s="11">
        <f t="shared" ref="E95:I95" si="91">E94+F94</f>
        <v>63</v>
      </c>
      <c r="G95" s="11">
        <f t="shared" si="91"/>
        <v>0</v>
      </c>
      <c r="I95" s="11">
        <f>I94+J94</f>
        <v>0</v>
      </c>
      <c r="K95" s="11">
        <f>K94+L94</f>
        <v>0</v>
      </c>
    </row>
    <row r="96" ht="16.5" spans="1:11">
      <c r="A96" s="123" t="s">
        <v>2085</v>
      </c>
      <c r="B96" s="123" t="s">
        <v>1921</v>
      </c>
      <c r="C96" s="123" t="s">
        <v>1920</v>
      </c>
      <c r="D96" s="123">
        <v>5</v>
      </c>
      <c r="E96" s="11">
        <f t="shared" ref="E96:I96" si="92">E95+F94</f>
        <v>64</v>
      </c>
      <c r="G96" s="11">
        <f t="shared" si="92"/>
        <v>0</v>
      </c>
      <c r="I96" s="11">
        <f>I95+J94</f>
        <v>0</v>
      </c>
      <c r="K96" s="11">
        <f>K95+L94</f>
        <v>0</v>
      </c>
    </row>
    <row r="97" ht="16.5" spans="1:11">
      <c r="A97" s="123" t="s">
        <v>2086</v>
      </c>
      <c r="B97" s="123" t="s">
        <v>1921</v>
      </c>
      <c r="C97" s="123" t="s">
        <v>1920</v>
      </c>
      <c r="D97" s="123">
        <v>5</v>
      </c>
      <c r="E97" s="11">
        <f t="shared" ref="E97:I97" si="93">E96+F94</f>
        <v>65</v>
      </c>
      <c r="G97" s="11">
        <f t="shared" si="93"/>
        <v>0</v>
      </c>
      <c r="I97" s="11">
        <f>I96+J94</f>
        <v>0</v>
      </c>
      <c r="K97" s="11">
        <f>K96+L94</f>
        <v>0</v>
      </c>
    </row>
    <row r="98" ht="16.5" spans="1:11">
      <c r="A98" s="123" t="s">
        <v>2087</v>
      </c>
      <c r="B98" s="123" t="s">
        <v>1921</v>
      </c>
      <c r="C98" s="123" t="s">
        <v>1920</v>
      </c>
      <c r="D98" s="123">
        <v>5</v>
      </c>
      <c r="E98" s="11">
        <f t="shared" ref="E98:I98" si="94">E97+F94</f>
        <v>66</v>
      </c>
      <c r="G98" s="11">
        <f t="shared" si="94"/>
        <v>0</v>
      </c>
      <c r="I98" s="11">
        <f>I97+J94</f>
        <v>0</v>
      </c>
      <c r="K98" s="11">
        <f>K97+L94</f>
        <v>0</v>
      </c>
    </row>
    <row r="99" ht="16.5" spans="1:11">
      <c r="A99" s="123" t="s">
        <v>2088</v>
      </c>
      <c r="B99" s="123" t="s">
        <v>1921</v>
      </c>
      <c r="C99" s="123" t="s">
        <v>1920</v>
      </c>
      <c r="D99" s="123">
        <v>5</v>
      </c>
      <c r="E99" s="11">
        <f t="shared" ref="E99:I99" si="95">E98+F94</f>
        <v>67</v>
      </c>
      <c r="G99" s="11">
        <f t="shared" si="95"/>
        <v>0</v>
      </c>
      <c r="I99" s="11">
        <f>I98+J94</f>
        <v>0</v>
      </c>
      <c r="K99" s="11">
        <f>K98+L94</f>
        <v>0</v>
      </c>
    </row>
    <row r="100" ht="16.5" spans="1:11">
      <c r="A100" s="123" t="s">
        <v>2089</v>
      </c>
      <c r="B100" s="123" t="s">
        <v>1921</v>
      </c>
      <c r="C100" s="123" t="s">
        <v>1920</v>
      </c>
      <c r="D100" s="123">
        <v>5</v>
      </c>
      <c r="E100" s="11">
        <f t="shared" ref="E100:I100" si="96">E99+F94</f>
        <v>68</v>
      </c>
      <c r="G100" s="11">
        <f t="shared" si="96"/>
        <v>0</v>
      </c>
      <c r="I100" s="11">
        <f>I99+J94</f>
        <v>0</v>
      </c>
      <c r="K100" s="11">
        <f>K99+L94</f>
        <v>0</v>
      </c>
    </row>
    <row r="101" ht="16.5" spans="1:11">
      <c r="A101" s="123" t="s">
        <v>2090</v>
      </c>
      <c r="B101" s="123" t="s">
        <v>1921</v>
      </c>
      <c r="C101" s="123" t="s">
        <v>1920</v>
      </c>
      <c r="D101" s="123">
        <v>5</v>
      </c>
      <c r="E101" s="11">
        <f t="shared" ref="E101:I101" si="97">E100+F94</f>
        <v>69</v>
      </c>
      <c r="G101" s="11">
        <f t="shared" si="97"/>
        <v>0</v>
      </c>
      <c r="I101" s="11">
        <f>I100+J94</f>
        <v>0</v>
      </c>
      <c r="K101" s="11">
        <f>K100+L94</f>
        <v>0</v>
      </c>
    </row>
    <row r="102" ht="16.5" spans="1:11">
      <c r="A102" s="123" t="s">
        <v>2091</v>
      </c>
      <c r="B102" s="123" t="s">
        <v>1921</v>
      </c>
      <c r="C102" s="123" t="s">
        <v>1920</v>
      </c>
      <c r="D102" s="123">
        <v>5</v>
      </c>
      <c r="E102" s="11">
        <f t="shared" ref="E102:I102" si="98">E101+F94</f>
        <v>70</v>
      </c>
      <c r="G102" s="11">
        <f t="shared" si="98"/>
        <v>0</v>
      </c>
      <c r="I102" s="11">
        <f>I101+J94</f>
        <v>0</v>
      </c>
      <c r="K102" s="11">
        <f>K101+L94</f>
        <v>0</v>
      </c>
    </row>
    <row r="103" ht="16.5" spans="1:11">
      <c r="A103" s="123" t="s">
        <v>2092</v>
      </c>
      <c r="B103" s="123" t="s">
        <v>1921</v>
      </c>
      <c r="C103" s="123" t="s">
        <v>1920</v>
      </c>
      <c r="D103" s="123">
        <v>5</v>
      </c>
      <c r="E103" s="11">
        <f t="shared" ref="E103:I103" si="99">E102+F94</f>
        <v>71</v>
      </c>
      <c r="G103" s="11">
        <f t="shared" si="99"/>
        <v>0</v>
      </c>
      <c r="I103" s="11">
        <f>I102+J94</f>
        <v>0</v>
      </c>
      <c r="K103" s="11">
        <f>K102+L94</f>
        <v>0</v>
      </c>
    </row>
    <row r="104" ht="16.5" spans="1:12">
      <c r="A104" s="121" t="s">
        <v>2093</v>
      </c>
      <c r="B104" s="121" t="s">
        <v>1923</v>
      </c>
      <c r="C104" s="121" t="s">
        <v>1922</v>
      </c>
      <c r="D104" s="121">
        <v>1</v>
      </c>
      <c r="E104" s="122">
        <f>防具!I16</f>
        <v>17</v>
      </c>
      <c r="F104">
        <f t="shared" ref="F104:J104" si="100">INT((E114-E104)/10)</f>
        <v>1</v>
      </c>
      <c r="G104" s="122">
        <f>防具!H16</f>
        <v>30</v>
      </c>
      <c r="H104">
        <f t="shared" si="100"/>
        <v>2</v>
      </c>
      <c r="I104" s="122">
        <f>防具!M16</f>
        <v>0</v>
      </c>
      <c r="J104">
        <f t="shared" si="100"/>
        <v>0</v>
      </c>
      <c r="K104" s="122">
        <f>防具!N16</f>
        <v>0</v>
      </c>
      <c r="L104">
        <f>INT((K114-K104)/10)</f>
        <v>0</v>
      </c>
    </row>
    <row r="105" ht="16.5" spans="1:11">
      <c r="A105" s="121" t="s">
        <v>2094</v>
      </c>
      <c r="B105" s="121" t="s">
        <v>1923</v>
      </c>
      <c r="C105" s="121" t="s">
        <v>1922</v>
      </c>
      <c r="D105" s="121">
        <v>1</v>
      </c>
      <c r="E105" s="11">
        <f t="shared" ref="E105:I105" si="101">E104+F104</f>
        <v>18</v>
      </c>
      <c r="G105" s="11">
        <f t="shared" si="101"/>
        <v>32</v>
      </c>
      <c r="I105" s="11">
        <f>I104+J104</f>
        <v>0</v>
      </c>
      <c r="K105" s="11">
        <f>K104+L104</f>
        <v>0</v>
      </c>
    </row>
    <row r="106" ht="16.5" spans="1:11">
      <c r="A106" s="121" t="s">
        <v>2095</v>
      </c>
      <c r="B106" s="121" t="s">
        <v>1923</v>
      </c>
      <c r="C106" s="121" t="s">
        <v>1922</v>
      </c>
      <c r="D106" s="121">
        <v>1</v>
      </c>
      <c r="E106" s="11">
        <f t="shared" ref="E106:I106" si="102">E105+F104</f>
        <v>19</v>
      </c>
      <c r="G106" s="11">
        <f t="shared" si="102"/>
        <v>34</v>
      </c>
      <c r="I106" s="11">
        <f>I105+J104</f>
        <v>0</v>
      </c>
      <c r="K106" s="11">
        <f>K105+L104</f>
        <v>0</v>
      </c>
    </row>
    <row r="107" ht="16.5" spans="1:11">
      <c r="A107" s="121" t="s">
        <v>2096</v>
      </c>
      <c r="B107" s="121" t="s">
        <v>1923</v>
      </c>
      <c r="C107" s="121" t="s">
        <v>1922</v>
      </c>
      <c r="D107" s="121">
        <v>1</v>
      </c>
      <c r="E107" s="11">
        <f t="shared" ref="E107:I107" si="103">E106+F104</f>
        <v>20</v>
      </c>
      <c r="G107" s="11">
        <f t="shared" si="103"/>
        <v>36</v>
      </c>
      <c r="I107" s="11">
        <f>I106+J104</f>
        <v>0</v>
      </c>
      <c r="K107" s="11">
        <f>K106+L104</f>
        <v>0</v>
      </c>
    </row>
    <row r="108" ht="16.5" spans="1:11">
      <c r="A108" s="121" t="s">
        <v>2097</v>
      </c>
      <c r="B108" s="121" t="s">
        <v>1923</v>
      </c>
      <c r="C108" s="121" t="s">
        <v>1922</v>
      </c>
      <c r="D108" s="121">
        <v>1</v>
      </c>
      <c r="E108" s="11">
        <f t="shared" ref="E108:I108" si="104">E107+F104</f>
        <v>21</v>
      </c>
      <c r="G108" s="11">
        <f t="shared" si="104"/>
        <v>38</v>
      </c>
      <c r="I108" s="11">
        <f>I107+J104</f>
        <v>0</v>
      </c>
      <c r="K108" s="11">
        <f>K107+L104</f>
        <v>0</v>
      </c>
    </row>
    <row r="109" ht="16.5" spans="1:11">
      <c r="A109" s="121" t="s">
        <v>2098</v>
      </c>
      <c r="B109" s="121" t="s">
        <v>1923</v>
      </c>
      <c r="C109" s="121" t="s">
        <v>1922</v>
      </c>
      <c r="D109" s="121">
        <v>1</v>
      </c>
      <c r="E109" s="11">
        <f t="shared" ref="E109:I109" si="105">E108+F104</f>
        <v>22</v>
      </c>
      <c r="G109" s="11">
        <f t="shared" si="105"/>
        <v>40</v>
      </c>
      <c r="I109" s="11">
        <f>I108+J104</f>
        <v>0</v>
      </c>
      <c r="K109" s="11">
        <f>K108+L104</f>
        <v>0</v>
      </c>
    </row>
    <row r="110" ht="16.5" spans="1:11">
      <c r="A110" s="121" t="s">
        <v>2099</v>
      </c>
      <c r="B110" s="121" t="s">
        <v>1923</v>
      </c>
      <c r="C110" s="121" t="s">
        <v>1922</v>
      </c>
      <c r="D110" s="121">
        <v>1</v>
      </c>
      <c r="E110" s="11">
        <f t="shared" ref="E110:I110" si="106">E109+F104</f>
        <v>23</v>
      </c>
      <c r="G110" s="11">
        <f t="shared" si="106"/>
        <v>42</v>
      </c>
      <c r="I110" s="11">
        <f>I109+J104</f>
        <v>0</v>
      </c>
      <c r="K110" s="11">
        <f>K109+L104</f>
        <v>0</v>
      </c>
    </row>
    <row r="111" ht="16.5" spans="1:11">
      <c r="A111" s="121" t="s">
        <v>2100</v>
      </c>
      <c r="B111" s="121" t="s">
        <v>1923</v>
      </c>
      <c r="C111" s="121" t="s">
        <v>1922</v>
      </c>
      <c r="D111" s="121">
        <v>1</v>
      </c>
      <c r="E111" s="11">
        <f t="shared" ref="E111:I111" si="107">E110+F104</f>
        <v>24</v>
      </c>
      <c r="G111" s="11">
        <f t="shared" si="107"/>
        <v>44</v>
      </c>
      <c r="I111" s="11">
        <f>I110+J104</f>
        <v>0</v>
      </c>
      <c r="K111" s="11">
        <f>K110+L104</f>
        <v>0</v>
      </c>
    </row>
    <row r="112" ht="16.5" spans="1:11">
      <c r="A112" s="121" t="s">
        <v>2101</v>
      </c>
      <c r="B112" s="121" t="s">
        <v>1923</v>
      </c>
      <c r="C112" s="121" t="s">
        <v>1922</v>
      </c>
      <c r="D112" s="121">
        <v>1</v>
      </c>
      <c r="E112" s="11">
        <f t="shared" ref="E112:I112" si="108">E111+F104</f>
        <v>25</v>
      </c>
      <c r="G112" s="11">
        <f t="shared" si="108"/>
        <v>46</v>
      </c>
      <c r="I112" s="11">
        <f>I111+J104</f>
        <v>0</v>
      </c>
      <c r="K112" s="11">
        <f>K111+L104</f>
        <v>0</v>
      </c>
    </row>
    <row r="113" ht="16.5" spans="1:11">
      <c r="A113" s="121" t="s">
        <v>2102</v>
      </c>
      <c r="B113" s="121" t="s">
        <v>1923</v>
      </c>
      <c r="C113" s="121" t="s">
        <v>1922</v>
      </c>
      <c r="D113" s="121">
        <v>1</v>
      </c>
      <c r="E113" s="11">
        <f t="shared" ref="E113:I113" si="109">E112+F104</f>
        <v>26</v>
      </c>
      <c r="G113" s="11">
        <f t="shared" si="109"/>
        <v>48</v>
      </c>
      <c r="I113" s="11">
        <f>I112+J104</f>
        <v>0</v>
      </c>
      <c r="K113" s="11">
        <f>K112+L104</f>
        <v>0</v>
      </c>
    </row>
    <row r="114" ht="16.5" spans="1:12">
      <c r="A114" s="121" t="s">
        <v>2103</v>
      </c>
      <c r="B114" s="121" t="s">
        <v>1923</v>
      </c>
      <c r="C114" s="121" t="s">
        <v>1922</v>
      </c>
      <c r="D114" s="121">
        <v>2</v>
      </c>
      <c r="E114" s="122">
        <f>防具!I17</f>
        <v>29</v>
      </c>
      <c r="F114">
        <f t="shared" ref="F114:J114" si="110">INT((E124-E114)/10)</f>
        <v>1</v>
      </c>
      <c r="G114" s="122">
        <f>防具!H17</f>
        <v>53</v>
      </c>
      <c r="H114">
        <f t="shared" si="110"/>
        <v>2</v>
      </c>
      <c r="I114" s="122">
        <f>防具!M17</f>
        <v>0</v>
      </c>
      <c r="J114">
        <f t="shared" si="110"/>
        <v>0</v>
      </c>
      <c r="K114" s="122">
        <f>防具!N17</f>
        <v>0</v>
      </c>
      <c r="L114">
        <f>INT((K124-K114)/10)</f>
        <v>0</v>
      </c>
    </row>
    <row r="115" ht="16.5" spans="1:11">
      <c r="A115" s="121" t="s">
        <v>2104</v>
      </c>
      <c r="B115" s="121" t="s">
        <v>1923</v>
      </c>
      <c r="C115" s="121" t="s">
        <v>1922</v>
      </c>
      <c r="D115" s="121">
        <v>2</v>
      </c>
      <c r="E115" s="11">
        <f t="shared" ref="E115:I115" si="111">E114+F114</f>
        <v>30</v>
      </c>
      <c r="G115" s="11">
        <f t="shared" si="111"/>
        <v>55</v>
      </c>
      <c r="I115" s="11">
        <f>I114+J114</f>
        <v>0</v>
      </c>
      <c r="K115" s="11">
        <f>K114+L114</f>
        <v>0</v>
      </c>
    </row>
    <row r="116" ht="16.5" spans="1:11">
      <c r="A116" s="121" t="s">
        <v>2105</v>
      </c>
      <c r="B116" s="121" t="s">
        <v>1923</v>
      </c>
      <c r="C116" s="121" t="s">
        <v>1922</v>
      </c>
      <c r="D116" s="121">
        <v>2</v>
      </c>
      <c r="E116" s="11">
        <f t="shared" ref="E116:I116" si="112">E115+F114</f>
        <v>31</v>
      </c>
      <c r="G116" s="11">
        <f t="shared" si="112"/>
        <v>57</v>
      </c>
      <c r="I116" s="11">
        <f>I115+J114</f>
        <v>0</v>
      </c>
      <c r="K116" s="11">
        <f>K115+L114</f>
        <v>0</v>
      </c>
    </row>
    <row r="117" ht="16.5" spans="1:11">
      <c r="A117" s="121" t="s">
        <v>2106</v>
      </c>
      <c r="B117" s="121" t="s">
        <v>1923</v>
      </c>
      <c r="C117" s="121" t="s">
        <v>1922</v>
      </c>
      <c r="D117" s="121">
        <v>2</v>
      </c>
      <c r="E117" s="11">
        <f t="shared" ref="E117:I117" si="113">E116+F114</f>
        <v>32</v>
      </c>
      <c r="G117" s="11">
        <f t="shared" si="113"/>
        <v>59</v>
      </c>
      <c r="I117" s="11">
        <f>I116+J114</f>
        <v>0</v>
      </c>
      <c r="K117" s="11">
        <f>K116+L114</f>
        <v>0</v>
      </c>
    </row>
    <row r="118" ht="16.5" spans="1:11">
      <c r="A118" s="121" t="s">
        <v>2107</v>
      </c>
      <c r="B118" s="121" t="s">
        <v>1923</v>
      </c>
      <c r="C118" s="121" t="s">
        <v>1922</v>
      </c>
      <c r="D118" s="121">
        <v>2</v>
      </c>
      <c r="E118" s="11">
        <f t="shared" ref="E118:I118" si="114">E117+F114</f>
        <v>33</v>
      </c>
      <c r="G118" s="11">
        <f t="shared" si="114"/>
        <v>61</v>
      </c>
      <c r="I118" s="11">
        <f>I117+J114</f>
        <v>0</v>
      </c>
      <c r="K118" s="11">
        <f>K117+L114</f>
        <v>0</v>
      </c>
    </row>
    <row r="119" ht="16.5" spans="1:11">
      <c r="A119" s="121" t="s">
        <v>2108</v>
      </c>
      <c r="B119" s="121" t="s">
        <v>1923</v>
      </c>
      <c r="C119" s="121" t="s">
        <v>1922</v>
      </c>
      <c r="D119" s="121">
        <v>2</v>
      </c>
      <c r="E119" s="11">
        <f t="shared" ref="E119:I119" si="115">E118+F114</f>
        <v>34</v>
      </c>
      <c r="G119" s="11">
        <f t="shared" si="115"/>
        <v>63</v>
      </c>
      <c r="I119" s="11">
        <f>I118+J114</f>
        <v>0</v>
      </c>
      <c r="K119" s="11">
        <f>K118+L114</f>
        <v>0</v>
      </c>
    </row>
    <row r="120" ht="16.5" spans="1:11">
      <c r="A120" s="121" t="s">
        <v>2109</v>
      </c>
      <c r="B120" s="121" t="s">
        <v>1923</v>
      </c>
      <c r="C120" s="121" t="s">
        <v>1922</v>
      </c>
      <c r="D120" s="121">
        <v>2</v>
      </c>
      <c r="E120" s="11">
        <f t="shared" ref="E120:I120" si="116">E119+F114</f>
        <v>35</v>
      </c>
      <c r="G120" s="11">
        <f t="shared" si="116"/>
        <v>65</v>
      </c>
      <c r="I120" s="11">
        <f>I119+J114</f>
        <v>0</v>
      </c>
      <c r="K120" s="11">
        <f>K119+L114</f>
        <v>0</v>
      </c>
    </row>
    <row r="121" ht="16.5" spans="1:11">
      <c r="A121" s="121" t="s">
        <v>2110</v>
      </c>
      <c r="B121" s="121" t="s">
        <v>1923</v>
      </c>
      <c r="C121" s="121" t="s">
        <v>1922</v>
      </c>
      <c r="D121" s="121">
        <v>2</v>
      </c>
      <c r="E121" s="11">
        <f t="shared" ref="E121:I121" si="117">E120+F114</f>
        <v>36</v>
      </c>
      <c r="G121" s="11">
        <f t="shared" si="117"/>
        <v>67</v>
      </c>
      <c r="I121" s="11">
        <f>I120+J114</f>
        <v>0</v>
      </c>
      <c r="K121" s="11">
        <f>K120+L114</f>
        <v>0</v>
      </c>
    </row>
    <row r="122" ht="16.5" spans="1:11">
      <c r="A122" s="121" t="s">
        <v>2111</v>
      </c>
      <c r="B122" s="121" t="s">
        <v>1923</v>
      </c>
      <c r="C122" s="121" t="s">
        <v>1922</v>
      </c>
      <c r="D122" s="121">
        <v>2</v>
      </c>
      <c r="E122" s="11">
        <f t="shared" ref="E122:I122" si="118">E121+F114</f>
        <v>37</v>
      </c>
      <c r="G122" s="11">
        <f t="shared" si="118"/>
        <v>69</v>
      </c>
      <c r="I122" s="11">
        <f>I121+J114</f>
        <v>0</v>
      </c>
      <c r="K122" s="11">
        <f>K121+L114</f>
        <v>0</v>
      </c>
    </row>
    <row r="123" ht="16.5" spans="1:11">
      <c r="A123" s="121" t="s">
        <v>2112</v>
      </c>
      <c r="B123" s="121" t="s">
        <v>1923</v>
      </c>
      <c r="C123" s="121" t="s">
        <v>1922</v>
      </c>
      <c r="D123" s="121">
        <v>2</v>
      </c>
      <c r="E123" s="11">
        <f t="shared" ref="E123:I123" si="119">E122+F114</f>
        <v>38</v>
      </c>
      <c r="G123" s="11">
        <f t="shared" si="119"/>
        <v>71</v>
      </c>
      <c r="I123" s="11">
        <f>I122+J114</f>
        <v>0</v>
      </c>
      <c r="K123" s="11">
        <f>K122+L114</f>
        <v>0</v>
      </c>
    </row>
    <row r="124" ht="16.5" spans="1:12">
      <c r="A124" s="121" t="s">
        <v>2113</v>
      </c>
      <c r="B124" s="121" t="s">
        <v>1923</v>
      </c>
      <c r="C124" s="121" t="s">
        <v>1922</v>
      </c>
      <c r="D124" s="121">
        <v>3</v>
      </c>
      <c r="E124" s="122">
        <f>防具!I18</f>
        <v>40</v>
      </c>
      <c r="F124">
        <f t="shared" ref="F124:J124" si="120">INT((E134-E124)/10)</f>
        <v>1</v>
      </c>
      <c r="G124" s="122">
        <f>防具!H18</f>
        <v>75</v>
      </c>
      <c r="H124">
        <f t="shared" si="120"/>
        <v>2</v>
      </c>
      <c r="I124" s="122">
        <f>防具!M18</f>
        <v>0</v>
      </c>
      <c r="J124">
        <f t="shared" si="120"/>
        <v>0</v>
      </c>
      <c r="K124" s="122">
        <f>防具!N18</f>
        <v>0</v>
      </c>
      <c r="L124">
        <f>INT((K134-K124)/10)</f>
        <v>0</v>
      </c>
    </row>
    <row r="125" ht="16.5" spans="1:11">
      <c r="A125" s="121" t="s">
        <v>2114</v>
      </c>
      <c r="B125" s="121" t="s">
        <v>1923</v>
      </c>
      <c r="C125" s="121" t="s">
        <v>1922</v>
      </c>
      <c r="D125" s="121">
        <v>3</v>
      </c>
      <c r="E125" s="11">
        <f t="shared" ref="E125:I125" si="121">E124+F124</f>
        <v>41</v>
      </c>
      <c r="G125" s="11">
        <f t="shared" si="121"/>
        <v>77</v>
      </c>
      <c r="I125" s="11">
        <f>I124+J124</f>
        <v>0</v>
      </c>
      <c r="K125" s="11">
        <f>K124+L124</f>
        <v>0</v>
      </c>
    </row>
    <row r="126" ht="16.5" spans="1:11">
      <c r="A126" s="121" t="s">
        <v>2115</v>
      </c>
      <c r="B126" s="121" t="s">
        <v>1923</v>
      </c>
      <c r="C126" s="121" t="s">
        <v>1922</v>
      </c>
      <c r="D126" s="121">
        <v>3</v>
      </c>
      <c r="E126" s="11">
        <f t="shared" ref="E126:I126" si="122">E125+F124</f>
        <v>42</v>
      </c>
      <c r="G126" s="11">
        <f t="shared" si="122"/>
        <v>79</v>
      </c>
      <c r="I126" s="11">
        <f>I125+J124</f>
        <v>0</v>
      </c>
      <c r="K126" s="11">
        <f>K125+L124</f>
        <v>0</v>
      </c>
    </row>
    <row r="127" ht="16.5" spans="1:11">
      <c r="A127" s="121" t="s">
        <v>2116</v>
      </c>
      <c r="B127" s="121" t="s">
        <v>1923</v>
      </c>
      <c r="C127" s="121" t="s">
        <v>1922</v>
      </c>
      <c r="D127" s="121">
        <v>3</v>
      </c>
      <c r="E127" s="11">
        <f t="shared" ref="E127:I127" si="123">E126+F124</f>
        <v>43</v>
      </c>
      <c r="G127" s="11">
        <f t="shared" si="123"/>
        <v>81</v>
      </c>
      <c r="I127" s="11">
        <f>I126+J124</f>
        <v>0</v>
      </c>
      <c r="K127" s="11">
        <f>K126+L124</f>
        <v>0</v>
      </c>
    </row>
    <row r="128" ht="16.5" spans="1:11">
      <c r="A128" s="121" t="s">
        <v>2117</v>
      </c>
      <c r="B128" s="121" t="s">
        <v>1923</v>
      </c>
      <c r="C128" s="121" t="s">
        <v>1922</v>
      </c>
      <c r="D128" s="121">
        <v>3</v>
      </c>
      <c r="E128" s="11">
        <f t="shared" ref="E128:I128" si="124">E127+F124</f>
        <v>44</v>
      </c>
      <c r="G128" s="11">
        <f t="shared" si="124"/>
        <v>83</v>
      </c>
      <c r="I128" s="11">
        <f>I127+J124</f>
        <v>0</v>
      </c>
      <c r="K128" s="11">
        <f>K127+L124</f>
        <v>0</v>
      </c>
    </row>
    <row r="129" ht="16.5" spans="1:11">
      <c r="A129" s="121" t="s">
        <v>2118</v>
      </c>
      <c r="B129" s="121" t="s">
        <v>1923</v>
      </c>
      <c r="C129" s="121" t="s">
        <v>1922</v>
      </c>
      <c r="D129" s="121">
        <v>3</v>
      </c>
      <c r="E129" s="11">
        <f t="shared" ref="E129:I129" si="125">E128+F124</f>
        <v>45</v>
      </c>
      <c r="G129" s="11">
        <f t="shared" si="125"/>
        <v>85</v>
      </c>
      <c r="I129" s="11">
        <f>I128+J124</f>
        <v>0</v>
      </c>
      <c r="K129" s="11">
        <f>K128+L124</f>
        <v>0</v>
      </c>
    </row>
    <row r="130" ht="16.5" spans="1:11">
      <c r="A130" s="121" t="s">
        <v>2119</v>
      </c>
      <c r="B130" s="121" t="s">
        <v>1923</v>
      </c>
      <c r="C130" s="121" t="s">
        <v>1922</v>
      </c>
      <c r="D130" s="121">
        <v>3</v>
      </c>
      <c r="E130" s="11">
        <f t="shared" ref="E130:I130" si="126">E129+F124</f>
        <v>46</v>
      </c>
      <c r="G130" s="11">
        <f t="shared" si="126"/>
        <v>87</v>
      </c>
      <c r="I130" s="11">
        <f>I129+J124</f>
        <v>0</v>
      </c>
      <c r="K130" s="11">
        <f>K129+L124</f>
        <v>0</v>
      </c>
    </row>
    <row r="131" ht="16.5" spans="1:11">
      <c r="A131" s="121" t="s">
        <v>2120</v>
      </c>
      <c r="B131" s="121" t="s">
        <v>1923</v>
      </c>
      <c r="C131" s="121" t="s">
        <v>1922</v>
      </c>
      <c r="D131" s="121">
        <v>3</v>
      </c>
      <c r="E131" s="11">
        <f t="shared" ref="E131:I131" si="127">E130+F124</f>
        <v>47</v>
      </c>
      <c r="G131" s="11">
        <f t="shared" si="127"/>
        <v>89</v>
      </c>
      <c r="I131" s="11">
        <f>I130+J124</f>
        <v>0</v>
      </c>
      <c r="K131" s="11">
        <f>K130+L124</f>
        <v>0</v>
      </c>
    </row>
    <row r="132" ht="16.5" spans="1:11">
      <c r="A132" s="121" t="s">
        <v>2121</v>
      </c>
      <c r="B132" s="121" t="s">
        <v>1923</v>
      </c>
      <c r="C132" s="121" t="s">
        <v>1922</v>
      </c>
      <c r="D132" s="121">
        <v>3</v>
      </c>
      <c r="E132" s="11">
        <f t="shared" ref="E132:I132" si="128">E131+F124</f>
        <v>48</v>
      </c>
      <c r="G132" s="11">
        <f t="shared" si="128"/>
        <v>91</v>
      </c>
      <c r="I132" s="11">
        <f>I131+J124</f>
        <v>0</v>
      </c>
      <c r="K132" s="11">
        <f>K131+L124</f>
        <v>0</v>
      </c>
    </row>
    <row r="133" ht="16.5" spans="1:11">
      <c r="A133" s="121" t="s">
        <v>2122</v>
      </c>
      <c r="B133" s="121" t="s">
        <v>1923</v>
      </c>
      <c r="C133" s="121" t="s">
        <v>1922</v>
      </c>
      <c r="D133" s="121">
        <v>3</v>
      </c>
      <c r="E133" s="11">
        <f t="shared" ref="E133:I133" si="129">E132+F124</f>
        <v>49</v>
      </c>
      <c r="G133" s="11">
        <f t="shared" si="129"/>
        <v>93</v>
      </c>
      <c r="I133" s="11">
        <f>I132+J124</f>
        <v>0</v>
      </c>
      <c r="K133" s="11">
        <f>K132+L124</f>
        <v>0</v>
      </c>
    </row>
    <row r="134" ht="16.5" spans="1:12">
      <c r="A134" s="121" t="s">
        <v>2123</v>
      </c>
      <c r="B134" s="121" t="s">
        <v>1923</v>
      </c>
      <c r="C134" s="121" t="s">
        <v>1922</v>
      </c>
      <c r="D134" s="121">
        <v>4</v>
      </c>
      <c r="E134" s="122">
        <f>防具!I19</f>
        <v>51</v>
      </c>
      <c r="F134">
        <f t="shared" ref="F134:J134" si="130">INT((E144-E134)/10)</f>
        <v>1</v>
      </c>
      <c r="G134" s="122">
        <f>防具!H19</f>
        <v>98</v>
      </c>
      <c r="H134">
        <f t="shared" si="130"/>
        <v>2</v>
      </c>
      <c r="I134" s="122">
        <f>防具!M19</f>
        <v>0</v>
      </c>
      <c r="J134">
        <f t="shared" si="130"/>
        <v>0</v>
      </c>
      <c r="K134" s="122">
        <f>防具!N19</f>
        <v>0</v>
      </c>
      <c r="L134">
        <f>INT((K144-K134)/10)</f>
        <v>0</v>
      </c>
    </row>
    <row r="135" ht="16.5" spans="1:11">
      <c r="A135" s="121" t="s">
        <v>2124</v>
      </c>
      <c r="B135" s="121" t="s">
        <v>1923</v>
      </c>
      <c r="C135" s="121" t="s">
        <v>1922</v>
      </c>
      <c r="D135" s="121">
        <v>4</v>
      </c>
      <c r="E135" s="11">
        <f t="shared" ref="E135:I135" si="131">E134+F134</f>
        <v>52</v>
      </c>
      <c r="G135" s="11">
        <f t="shared" si="131"/>
        <v>100</v>
      </c>
      <c r="I135" s="11">
        <f>I134+J134</f>
        <v>0</v>
      </c>
      <c r="K135" s="11">
        <f>K134+L134</f>
        <v>0</v>
      </c>
    </row>
    <row r="136" ht="16.5" spans="1:11">
      <c r="A136" s="121" t="s">
        <v>2125</v>
      </c>
      <c r="B136" s="121" t="s">
        <v>1923</v>
      </c>
      <c r="C136" s="121" t="s">
        <v>1922</v>
      </c>
      <c r="D136" s="121">
        <v>4</v>
      </c>
      <c r="E136" s="11">
        <f t="shared" ref="E136:I136" si="132">E135+F134</f>
        <v>53</v>
      </c>
      <c r="G136" s="11">
        <f t="shared" si="132"/>
        <v>102</v>
      </c>
      <c r="I136" s="11">
        <f>I135+J134</f>
        <v>0</v>
      </c>
      <c r="K136" s="11">
        <f>K135+L134</f>
        <v>0</v>
      </c>
    </row>
    <row r="137" ht="16.5" spans="1:11">
      <c r="A137" s="121" t="s">
        <v>2126</v>
      </c>
      <c r="B137" s="121" t="s">
        <v>1923</v>
      </c>
      <c r="C137" s="121" t="s">
        <v>1922</v>
      </c>
      <c r="D137" s="121">
        <v>4</v>
      </c>
      <c r="E137" s="11">
        <f t="shared" ref="E137:I137" si="133">E136+F134</f>
        <v>54</v>
      </c>
      <c r="G137" s="11">
        <f t="shared" si="133"/>
        <v>104</v>
      </c>
      <c r="I137" s="11">
        <f>I136+J134</f>
        <v>0</v>
      </c>
      <c r="K137" s="11">
        <f>K136+L134</f>
        <v>0</v>
      </c>
    </row>
    <row r="138" ht="16.5" spans="1:11">
      <c r="A138" s="121" t="s">
        <v>2127</v>
      </c>
      <c r="B138" s="121" t="s">
        <v>1923</v>
      </c>
      <c r="C138" s="121" t="s">
        <v>1922</v>
      </c>
      <c r="D138" s="121">
        <v>4</v>
      </c>
      <c r="E138" s="11">
        <f t="shared" ref="E138:I138" si="134">E137+F134</f>
        <v>55</v>
      </c>
      <c r="G138" s="11">
        <f t="shared" si="134"/>
        <v>106</v>
      </c>
      <c r="I138" s="11">
        <f>I137+J134</f>
        <v>0</v>
      </c>
      <c r="K138" s="11">
        <f>K137+L134</f>
        <v>0</v>
      </c>
    </row>
    <row r="139" ht="16.5" spans="1:11">
      <c r="A139" s="121" t="s">
        <v>2128</v>
      </c>
      <c r="B139" s="121" t="s">
        <v>1923</v>
      </c>
      <c r="C139" s="121" t="s">
        <v>1922</v>
      </c>
      <c r="D139" s="121">
        <v>4</v>
      </c>
      <c r="E139" s="11">
        <f t="shared" ref="E139:I139" si="135">E138+F134</f>
        <v>56</v>
      </c>
      <c r="G139" s="11">
        <f t="shared" si="135"/>
        <v>108</v>
      </c>
      <c r="I139" s="11">
        <f>I138+J134</f>
        <v>0</v>
      </c>
      <c r="K139" s="11">
        <f>K138+L134</f>
        <v>0</v>
      </c>
    </row>
    <row r="140" ht="16.5" spans="1:11">
      <c r="A140" s="121" t="s">
        <v>2129</v>
      </c>
      <c r="B140" s="121" t="s">
        <v>1923</v>
      </c>
      <c r="C140" s="121" t="s">
        <v>1922</v>
      </c>
      <c r="D140" s="121">
        <v>4</v>
      </c>
      <c r="E140" s="11">
        <f t="shared" ref="E140:I140" si="136">E139+F134</f>
        <v>57</v>
      </c>
      <c r="G140" s="11">
        <f t="shared" si="136"/>
        <v>110</v>
      </c>
      <c r="I140" s="11">
        <f>I139+J134</f>
        <v>0</v>
      </c>
      <c r="K140" s="11">
        <f>K139+L134</f>
        <v>0</v>
      </c>
    </row>
    <row r="141" ht="16.5" spans="1:11">
      <c r="A141" s="121" t="s">
        <v>2130</v>
      </c>
      <c r="B141" s="121" t="s">
        <v>1923</v>
      </c>
      <c r="C141" s="121" t="s">
        <v>1922</v>
      </c>
      <c r="D141" s="121">
        <v>4</v>
      </c>
      <c r="E141" s="11">
        <f t="shared" ref="E141:I141" si="137">E140+F134</f>
        <v>58</v>
      </c>
      <c r="G141" s="11">
        <f t="shared" si="137"/>
        <v>112</v>
      </c>
      <c r="I141" s="11">
        <f>I140+J134</f>
        <v>0</v>
      </c>
      <c r="K141" s="11">
        <f>K140+L134</f>
        <v>0</v>
      </c>
    </row>
    <row r="142" ht="16.5" spans="1:11">
      <c r="A142" s="121" t="s">
        <v>2131</v>
      </c>
      <c r="B142" s="121" t="s">
        <v>1923</v>
      </c>
      <c r="C142" s="121" t="s">
        <v>1922</v>
      </c>
      <c r="D142" s="121">
        <v>4</v>
      </c>
      <c r="E142" s="11">
        <f t="shared" ref="E142:I142" si="138">E141+F134</f>
        <v>59</v>
      </c>
      <c r="G142" s="11">
        <f t="shared" si="138"/>
        <v>114</v>
      </c>
      <c r="I142" s="11">
        <f>I141+J134</f>
        <v>0</v>
      </c>
      <c r="K142" s="11">
        <f>K141+L134</f>
        <v>0</v>
      </c>
    </row>
    <row r="143" ht="16.5" spans="1:11">
      <c r="A143" s="121" t="s">
        <v>2132</v>
      </c>
      <c r="B143" s="121" t="s">
        <v>1923</v>
      </c>
      <c r="C143" s="121" t="s">
        <v>1922</v>
      </c>
      <c r="D143" s="121">
        <v>4</v>
      </c>
      <c r="E143" s="11">
        <f t="shared" ref="E143:I143" si="139">E142+F134</f>
        <v>60</v>
      </c>
      <c r="G143" s="11">
        <f t="shared" si="139"/>
        <v>116</v>
      </c>
      <c r="I143" s="11">
        <f>I142+J134</f>
        <v>0</v>
      </c>
      <c r="K143" s="11">
        <f>K142+L134</f>
        <v>0</v>
      </c>
    </row>
    <row r="144" ht="16.5" spans="1:12">
      <c r="A144" s="121" t="s">
        <v>2133</v>
      </c>
      <c r="B144" s="121" t="s">
        <v>1923</v>
      </c>
      <c r="C144" s="121" t="s">
        <v>1922</v>
      </c>
      <c r="D144" s="121">
        <v>5</v>
      </c>
      <c r="E144" s="122">
        <f>防具!I20</f>
        <v>62</v>
      </c>
      <c r="F144">
        <f t="shared" ref="F144:J144" si="140">F134</f>
        <v>1</v>
      </c>
      <c r="G144" s="122">
        <f>防具!H20</f>
        <v>120</v>
      </c>
      <c r="H144">
        <f t="shared" si="140"/>
        <v>2</v>
      </c>
      <c r="I144" s="122">
        <f>防具!M20</f>
        <v>0</v>
      </c>
      <c r="J144">
        <f t="shared" si="140"/>
        <v>0</v>
      </c>
      <c r="K144" s="122">
        <f>防具!N20</f>
        <v>0</v>
      </c>
      <c r="L144">
        <f>L134</f>
        <v>0</v>
      </c>
    </row>
    <row r="145" ht="16.5" spans="1:11">
      <c r="A145" s="121" t="s">
        <v>2134</v>
      </c>
      <c r="B145" s="121" t="s">
        <v>1923</v>
      </c>
      <c r="C145" s="121" t="s">
        <v>1922</v>
      </c>
      <c r="D145" s="121">
        <v>5</v>
      </c>
      <c r="E145" s="11">
        <f t="shared" ref="E145:I145" si="141">E144+F144</f>
        <v>63</v>
      </c>
      <c r="G145" s="11">
        <f t="shared" si="141"/>
        <v>122</v>
      </c>
      <c r="I145" s="11">
        <f>I144+J144</f>
        <v>0</v>
      </c>
      <c r="K145" s="11">
        <f>K144+L144</f>
        <v>0</v>
      </c>
    </row>
    <row r="146" ht="16.5" spans="1:11">
      <c r="A146" s="121" t="s">
        <v>2135</v>
      </c>
      <c r="B146" s="121" t="s">
        <v>1923</v>
      </c>
      <c r="C146" s="121" t="s">
        <v>1922</v>
      </c>
      <c r="D146" s="121">
        <v>5</v>
      </c>
      <c r="E146" s="11">
        <f t="shared" ref="E146:I146" si="142">E145+F144</f>
        <v>64</v>
      </c>
      <c r="G146" s="11">
        <f t="shared" si="142"/>
        <v>124</v>
      </c>
      <c r="I146" s="11">
        <f>I145+J144</f>
        <v>0</v>
      </c>
      <c r="K146" s="11">
        <f>K145+L144</f>
        <v>0</v>
      </c>
    </row>
    <row r="147" ht="16.5" spans="1:11">
      <c r="A147" s="121" t="s">
        <v>2136</v>
      </c>
      <c r="B147" s="121" t="s">
        <v>1923</v>
      </c>
      <c r="C147" s="121" t="s">
        <v>1922</v>
      </c>
      <c r="D147" s="121">
        <v>5</v>
      </c>
      <c r="E147" s="11">
        <f t="shared" ref="E147:I147" si="143">E146+F144</f>
        <v>65</v>
      </c>
      <c r="G147" s="11">
        <f t="shared" si="143"/>
        <v>126</v>
      </c>
      <c r="I147" s="11">
        <f>I146+J144</f>
        <v>0</v>
      </c>
      <c r="K147" s="11">
        <f>K146+L144</f>
        <v>0</v>
      </c>
    </row>
    <row r="148" ht="16.5" spans="1:11">
      <c r="A148" s="121" t="s">
        <v>2137</v>
      </c>
      <c r="B148" s="121" t="s">
        <v>1923</v>
      </c>
      <c r="C148" s="121" t="s">
        <v>1922</v>
      </c>
      <c r="D148" s="121">
        <v>5</v>
      </c>
      <c r="E148" s="11">
        <f t="shared" ref="E148:I148" si="144">E147+F144</f>
        <v>66</v>
      </c>
      <c r="G148" s="11">
        <f t="shared" si="144"/>
        <v>128</v>
      </c>
      <c r="I148" s="11">
        <f>I147+J144</f>
        <v>0</v>
      </c>
      <c r="K148" s="11">
        <f>K147+L144</f>
        <v>0</v>
      </c>
    </row>
    <row r="149" ht="16.5" spans="1:11">
      <c r="A149" s="121" t="s">
        <v>2138</v>
      </c>
      <c r="B149" s="121" t="s">
        <v>1923</v>
      </c>
      <c r="C149" s="121" t="s">
        <v>1922</v>
      </c>
      <c r="D149" s="121">
        <v>5</v>
      </c>
      <c r="E149" s="11">
        <f t="shared" ref="E149:I149" si="145">E148+F144</f>
        <v>67</v>
      </c>
      <c r="G149" s="11">
        <f t="shared" si="145"/>
        <v>130</v>
      </c>
      <c r="I149" s="11">
        <f>I148+J144</f>
        <v>0</v>
      </c>
      <c r="K149" s="11">
        <f>K148+L144</f>
        <v>0</v>
      </c>
    </row>
    <row r="150" ht="16.5" spans="1:11">
      <c r="A150" s="121" t="s">
        <v>2139</v>
      </c>
      <c r="B150" s="121" t="s">
        <v>1923</v>
      </c>
      <c r="C150" s="121" t="s">
        <v>1922</v>
      </c>
      <c r="D150" s="121">
        <v>5</v>
      </c>
      <c r="E150" s="11">
        <f t="shared" ref="E150:I150" si="146">E149+F144</f>
        <v>68</v>
      </c>
      <c r="G150" s="11">
        <f t="shared" si="146"/>
        <v>132</v>
      </c>
      <c r="I150" s="11">
        <f>I149+J144</f>
        <v>0</v>
      </c>
      <c r="K150" s="11">
        <f>K149+L144</f>
        <v>0</v>
      </c>
    </row>
    <row r="151" ht="16.5" spans="1:11">
      <c r="A151" s="121" t="s">
        <v>2140</v>
      </c>
      <c r="B151" s="121" t="s">
        <v>1923</v>
      </c>
      <c r="C151" s="121" t="s">
        <v>1922</v>
      </c>
      <c r="D151" s="121">
        <v>5</v>
      </c>
      <c r="E151" s="11">
        <f t="shared" ref="E151:I151" si="147">E150+F144</f>
        <v>69</v>
      </c>
      <c r="G151" s="11">
        <f t="shared" si="147"/>
        <v>134</v>
      </c>
      <c r="I151" s="11">
        <f>I150+J144</f>
        <v>0</v>
      </c>
      <c r="K151" s="11">
        <f>K150+L144</f>
        <v>0</v>
      </c>
    </row>
    <row r="152" ht="16.5" spans="1:11">
      <c r="A152" s="121" t="s">
        <v>2141</v>
      </c>
      <c r="B152" s="121" t="s">
        <v>1923</v>
      </c>
      <c r="C152" s="121" t="s">
        <v>1922</v>
      </c>
      <c r="D152" s="121">
        <v>5</v>
      </c>
      <c r="E152" s="11">
        <f t="shared" ref="E152:I152" si="148">E151+F144</f>
        <v>70</v>
      </c>
      <c r="G152" s="11">
        <f t="shared" si="148"/>
        <v>136</v>
      </c>
      <c r="I152" s="11">
        <f>I151+J144</f>
        <v>0</v>
      </c>
      <c r="K152" s="11">
        <f>K151+L144</f>
        <v>0</v>
      </c>
    </row>
    <row r="153" ht="16.5" spans="1:11">
      <c r="A153" s="121" t="s">
        <v>2142</v>
      </c>
      <c r="B153" s="121" t="s">
        <v>1923</v>
      </c>
      <c r="C153" s="121" t="s">
        <v>1922</v>
      </c>
      <c r="D153" s="121">
        <v>5</v>
      </c>
      <c r="E153" s="11">
        <f t="shared" ref="E153:I153" si="149">E152+F144</f>
        <v>71</v>
      </c>
      <c r="G153" s="11">
        <f t="shared" si="149"/>
        <v>138</v>
      </c>
      <c r="I153" s="11">
        <f>I152+J144</f>
        <v>0</v>
      </c>
      <c r="K153" s="11">
        <f>K152+L144</f>
        <v>0</v>
      </c>
    </row>
    <row r="154" ht="16.5" spans="1:12">
      <c r="A154" s="123" t="s">
        <v>2143</v>
      </c>
      <c r="B154" s="123" t="s">
        <v>1925</v>
      </c>
      <c r="C154" s="123" t="s">
        <v>1924</v>
      </c>
      <c r="D154" s="123">
        <v>1</v>
      </c>
      <c r="E154" s="124">
        <f>防具!I22</f>
        <v>17</v>
      </c>
      <c r="F154">
        <f t="shared" ref="F154:J154" si="150">INT((E164-E154)/10)</f>
        <v>1</v>
      </c>
      <c r="G154" s="124">
        <f>防具!H22</f>
        <v>0</v>
      </c>
      <c r="H154">
        <f t="shared" si="150"/>
        <v>0</v>
      </c>
      <c r="I154" s="124">
        <f>防具!M22</f>
        <v>50</v>
      </c>
      <c r="J154">
        <f t="shared" si="150"/>
        <v>1</v>
      </c>
      <c r="K154" s="124">
        <f>防具!N22</f>
        <v>0</v>
      </c>
      <c r="L154">
        <f>INT((K164-K154)/10)</f>
        <v>0</v>
      </c>
    </row>
    <row r="155" ht="16.5" spans="1:11">
      <c r="A155" s="123" t="s">
        <v>2144</v>
      </c>
      <c r="B155" s="123" t="s">
        <v>1925</v>
      </c>
      <c r="C155" s="123" t="s">
        <v>1924</v>
      </c>
      <c r="D155" s="123">
        <v>1</v>
      </c>
      <c r="E155" s="11">
        <f t="shared" ref="E155:I155" si="151">E154+F154</f>
        <v>18</v>
      </c>
      <c r="G155" s="11">
        <f t="shared" si="151"/>
        <v>0</v>
      </c>
      <c r="I155" s="11">
        <f>I154+J154</f>
        <v>51</v>
      </c>
      <c r="K155" s="11">
        <f>K154+L154</f>
        <v>0</v>
      </c>
    </row>
    <row r="156" ht="16.5" spans="1:11">
      <c r="A156" s="123" t="s">
        <v>2145</v>
      </c>
      <c r="B156" s="123" t="s">
        <v>1925</v>
      </c>
      <c r="C156" s="123" t="s">
        <v>1924</v>
      </c>
      <c r="D156" s="123">
        <v>1</v>
      </c>
      <c r="E156" s="11">
        <f t="shared" ref="E156:I156" si="152">E155+F154</f>
        <v>19</v>
      </c>
      <c r="G156" s="11">
        <f t="shared" si="152"/>
        <v>0</v>
      </c>
      <c r="I156" s="11">
        <f>I155+J154</f>
        <v>52</v>
      </c>
      <c r="K156" s="11">
        <f>K155+L154</f>
        <v>0</v>
      </c>
    </row>
    <row r="157" ht="16.5" spans="1:11">
      <c r="A157" s="123" t="s">
        <v>2146</v>
      </c>
      <c r="B157" s="123" t="s">
        <v>1925</v>
      </c>
      <c r="C157" s="123" t="s">
        <v>1924</v>
      </c>
      <c r="D157" s="123">
        <v>1</v>
      </c>
      <c r="E157" s="11">
        <f t="shared" ref="E157:I157" si="153">E156+F154</f>
        <v>20</v>
      </c>
      <c r="G157" s="11">
        <f t="shared" si="153"/>
        <v>0</v>
      </c>
      <c r="I157" s="11">
        <f>I156+J154</f>
        <v>53</v>
      </c>
      <c r="K157" s="11">
        <f>K156+L154</f>
        <v>0</v>
      </c>
    </row>
    <row r="158" ht="16.5" spans="1:11">
      <c r="A158" s="123" t="s">
        <v>2147</v>
      </c>
      <c r="B158" s="123" t="s">
        <v>1925</v>
      </c>
      <c r="C158" s="123" t="s">
        <v>1924</v>
      </c>
      <c r="D158" s="123">
        <v>1</v>
      </c>
      <c r="E158" s="11">
        <f t="shared" ref="E158:I158" si="154">E157+F154</f>
        <v>21</v>
      </c>
      <c r="G158" s="11">
        <f t="shared" si="154"/>
        <v>0</v>
      </c>
      <c r="I158" s="11">
        <f>I157+J154</f>
        <v>54</v>
      </c>
      <c r="K158" s="11">
        <f>K157+L154</f>
        <v>0</v>
      </c>
    </row>
    <row r="159" ht="16.5" spans="1:11">
      <c r="A159" s="123" t="s">
        <v>2148</v>
      </c>
      <c r="B159" s="123" t="s">
        <v>1925</v>
      </c>
      <c r="C159" s="123" t="s">
        <v>1924</v>
      </c>
      <c r="D159" s="123">
        <v>1</v>
      </c>
      <c r="E159" s="11">
        <f t="shared" ref="E159:I159" si="155">E158+F154</f>
        <v>22</v>
      </c>
      <c r="G159" s="11">
        <f t="shared" si="155"/>
        <v>0</v>
      </c>
      <c r="I159" s="11">
        <f>I158+J154</f>
        <v>55</v>
      </c>
      <c r="K159" s="11">
        <f>K158+L154</f>
        <v>0</v>
      </c>
    </row>
    <row r="160" ht="16.5" spans="1:11">
      <c r="A160" s="123" t="s">
        <v>2149</v>
      </c>
      <c r="B160" s="123" t="s">
        <v>1925</v>
      </c>
      <c r="C160" s="123" t="s">
        <v>1924</v>
      </c>
      <c r="D160" s="123">
        <v>1</v>
      </c>
      <c r="E160" s="11">
        <f t="shared" ref="E160:I160" si="156">E159+F154</f>
        <v>23</v>
      </c>
      <c r="G160" s="11">
        <f t="shared" si="156"/>
        <v>0</v>
      </c>
      <c r="I160" s="11">
        <f>I159+J154</f>
        <v>56</v>
      </c>
      <c r="K160" s="11">
        <f>K159+L154</f>
        <v>0</v>
      </c>
    </row>
    <row r="161" ht="16.5" spans="1:11">
      <c r="A161" s="123" t="s">
        <v>2150</v>
      </c>
      <c r="B161" s="123" t="s">
        <v>1925</v>
      </c>
      <c r="C161" s="123" t="s">
        <v>1924</v>
      </c>
      <c r="D161" s="123">
        <v>1</v>
      </c>
      <c r="E161" s="11">
        <f t="shared" ref="E161:I161" si="157">E160+F154</f>
        <v>24</v>
      </c>
      <c r="G161" s="11">
        <f t="shared" si="157"/>
        <v>0</v>
      </c>
      <c r="I161" s="11">
        <f>I160+J154</f>
        <v>57</v>
      </c>
      <c r="K161" s="11">
        <f>K160+L154</f>
        <v>0</v>
      </c>
    </row>
    <row r="162" ht="16.5" spans="1:11">
      <c r="A162" s="123" t="s">
        <v>2151</v>
      </c>
      <c r="B162" s="123" t="s">
        <v>1925</v>
      </c>
      <c r="C162" s="123" t="s">
        <v>1924</v>
      </c>
      <c r="D162" s="123">
        <v>1</v>
      </c>
      <c r="E162" s="11">
        <f t="shared" ref="E162:I162" si="158">E161+F154</f>
        <v>25</v>
      </c>
      <c r="G162" s="11">
        <f t="shared" si="158"/>
        <v>0</v>
      </c>
      <c r="I162" s="11">
        <f>I161+J154</f>
        <v>58</v>
      </c>
      <c r="K162" s="11">
        <f>K161+L154</f>
        <v>0</v>
      </c>
    </row>
    <row r="163" ht="16.5" spans="1:11">
      <c r="A163" s="123" t="s">
        <v>2152</v>
      </c>
      <c r="B163" s="123" t="s">
        <v>1925</v>
      </c>
      <c r="C163" s="123" t="s">
        <v>1924</v>
      </c>
      <c r="D163" s="123">
        <v>1</v>
      </c>
      <c r="E163" s="11">
        <f t="shared" ref="E163:I163" si="159">E162+F154</f>
        <v>26</v>
      </c>
      <c r="G163" s="11">
        <f t="shared" si="159"/>
        <v>0</v>
      </c>
      <c r="I163" s="11">
        <f>I162+J154</f>
        <v>59</v>
      </c>
      <c r="K163" s="11">
        <f>K162+L154</f>
        <v>0</v>
      </c>
    </row>
    <row r="164" ht="16.5" spans="1:12">
      <c r="A164" s="123" t="s">
        <v>2153</v>
      </c>
      <c r="B164" s="123" t="s">
        <v>1925</v>
      </c>
      <c r="C164" s="123" t="s">
        <v>1924</v>
      </c>
      <c r="D164" s="123">
        <v>2</v>
      </c>
      <c r="E164" s="124">
        <f>防具!I23</f>
        <v>29</v>
      </c>
      <c r="F164">
        <f t="shared" ref="F164:J164" si="160">INT((E174-E164)/10)</f>
        <v>1</v>
      </c>
      <c r="G164" s="124">
        <f>防具!H23</f>
        <v>0</v>
      </c>
      <c r="H164">
        <f t="shared" si="160"/>
        <v>0</v>
      </c>
      <c r="I164" s="124">
        <f>防具!M23</f>
        <v>60</v>
      </c>
      <c r="J164">
        <f t="shared" si="160"/>
        <v>1</v>
      </c>
      <c r="K164" s="124">
        <f>防具!N23</f>
        <v>0</v>
      </c>
      <c r="L164">
        <f>INT((K174-K164)/10)</f>
        <v>0</v>
      </c>
    </row>
    <row r="165" ht="16.5" spans="1:11">
      <c r="A165" s="123" t="s">
        <v>2154</v>
      </c>
      <c r="B165" s="123" t="s">
        <v>1925</v>
      </c>
      <c r="C165" s="123" t="s">
        <v>1924</v>
      </c>
      <c r="D165" s="123">
        <v>2</v>
      </c>
      <c r="E165" s="11">
        <f t="shared" ref="E165:I165" si="161">E164+F164</f>
        <v>30</v>
      </c>
      <c r="G165" s="11">
        <f t="shared" si="161"/>
        <v>0</v>
      </c>
      <c r="I165" s="11">
        <f>I164+J164</f>
        <v>61</v>
      </c>
      <c r="K165" s="11">
        <f>K164+L164</f>
        <v>0</v>
      </c>
    </row>
    <row r="166" ht="16.5" spans="1:11">
      <c r="A166" s="123" t="s">
        <v>2155</v>
      </c>
      <c r="B166" s="123" t="s">
        <v>1925</v>
      </c>
      <c r="C166" s="123" t="s">
        <v>1924</v>
      </c>
      <c r="D166" s="123">
        <v>2</v>
      </c>
      <c r="E166" s="11">
        <f t="shared" ref="E166:I166" si="162">E165+F164</f>
        <v>31</v>
      </c>
      <c r="G166" s="11">
        <f t="shared" si="162"/>
        <v>0</v>
      </c>
      <c r="I166" s="11">
        <f>I165+J164</f>
        <v>62</v>
      </c>
      <c r="K166" s="11">
        <f>K165+L164</f>
        <v>0</v>
      </c>
    </row>
    <row r="167" ht="16.5" spans="1:11">
      <c r="A167" s="123" t="s">
        <v>2156</v>
      </c>
      <c r="B167" s="123" t="s">
        <v>1925</v>
      </c>
      <c r="C167" s="123" t="s">
        <v>1924</v>
      </c>
      <c r="D167" s="123">
        <v>2</v>
      </c>
      <c r="E167" s="11">
        <f t="shared" ref="E167:I167" si="163">E166+F164</f>
        <v>32</v>
      </c>
      <c r="G167" s="11">
        <f t="shared" si="163"/>
        <v>0</v>
      </c>
      <c r="I167" s="11">
        <f>I166+J164</f>
        <v>63</v>
      </c>
      <c r="K167" s="11">
        <f>K166+L164</f>
        <v>0</v>
      </c>
    </row>
    <row r="168" ht="16.5" spans="1:11">
      <c r="A168" s="123" t="s">
        <v>2157</v>
      </c>
      <c r="B168" s="123" t="s">
        <v>1925</v>
      </c>
      <c r="C168" s="123" t="s">
        <v>1924</v>
      </c>
      <c r="D168" s="123">
        <v>2</v>
      </c>
      <c r="E168" s="11">
        <f t="shared" ref="E168:I168" si="164">E167+F164</f>
        <v>33</v>
      </c>
      <c r="G168" s="11">
        <f t="shared" si="164"/>
        <v>0</v>
      </c>
      <c r="I168" s="11">
        <f>I167+J164</f>
        <v>64</v>
      </c>
      <c r="K168" s="11">
        <f>K167+L164</f>
        <v>0</v>
      </c>
    </row>
    <row r="169" ht="16.5" spans="1:11">
      <c r="A169" s="123" t="s">
        <v>2158</v>
      </c>
      <c r="B169" s="123" t="s">
        <v>1925</v>
      </c>
      <c r="C169" s="123" t="s">
        <v>1924</v>
      </c>
      <c r="D169" s="123">
        <v>2</v>
      </c>
      <c r="E169" s="11">
        <f t="shared" ref="E169:I169" si="165">E168+F164</f>
        <v>34</v>
      </c>
      <c r="G169" s="11">
        <f t="shared" si="165"/>
        <v>0</v>
      </c>
      <c r="I169" s="11">
        <f>I168+J164</f>
        <v>65</v>
      </c>
      <c r="K169" s="11">
        <f>K168+L164</f>
        <v>0</v>
      </c>
    </row>
    <row r="170" ht="16.5" spans="1:11">
      <c r="A170" s="123" t="s">
        <v>2159</v>
      </c>
      <c r="B170" s="123" t="s">
        <v>1925</v>
      </c>
      <c r="C170" s="123" t="s">
        <v>1924</v>
      </c>
      <c r="D170" s="123">
        <v>2</v>
      </c>
      <c r="E170" s="11">
        <f t="shared" ref="E170:I170" si="166">E169+F164</f>
        <v>35</v>
      </c>
      <c r="G170" s="11">
        <f t="shared" si="166"/>
        <v>0</v>
      </c>
      <c r="I170" s="11">
        <f>I169+J164</f>
        <v>66</v>
      </c>
      <c r="K170" s="11">
        <f>K169+L164</f>
        <v>0</v>
      </c>
    </row>
    <row r="171" ht="16.5" spans="1:11">
      <c r="A171" s="123" t="s">
        <v>2160</v>
      </c>
      <c r="B171" s="123" t="s">
        <v>1925</v>
      </c>
      <c r="C171" s="123" t="s">
        <v>1924</v>
      </c>
      <c r="D171" s="123">
        <v>2</v>
      </c>
      <c r="E171" s="11">
        <f t="shared" ref="E171:I171" si="167">E170+F164</f>
        <v>36</v>
      </c>
      <c r="G171" s="11">
        <f t="shared" si="167"/>
        <v>0</v>
      </c>
      <c r="I171" s="11">
        <f>I170+J164</f>
        <v>67</v>
      </c>
      <c r="K171" s="11">
        <f>K170+L164</f>
        <v>0</v>
      </c>
    </row>
    <row r="172" ht="16.5" spans="1:11">
      <c r="A172" s="123" t="s">
        <v>2161</v>
      </c>
      <c r="B172" s="123" t="s">
        <v>1925</v>
      </c>
      <c r="C172" s="123" t="s">
        <v>1924</v>
      </c>
      <c r="D172" s="123">
        <v>2</v>
      </c>
      <c r="E172" s="11">
        <f t="shared" ref="E172:I172" si="168">E171+F164</f>
        <v>37</v>
      </c>
      <c r="G172" s="11">
        <f t="shared" si="168"/>
        <v>0</v>
      </c>
      <c r="I172" s="11">
        <f>I171+J164</f>
        <v>68</v>
      </c>
      <c r="K172" s="11">
        <f>K171+L164</f>
        <v>0</v>
      </c>
    </row>
    <row r="173" ht="16.5" spans="1:11">
      <c r="A173" s="123" t="s">
        <v>2162</v>
      </c>
      <c r="B173" s="123" t="s">
        <v>1925</v>
      </c>
      <c r="C173" s="123" t="s">
        <v>1924</v>
      </c>
      <c r="D173" s="123">
        <v>2</v>
      </c>
      <c r="E173" s="11">
        <f t="shared" ref="E173:I173" si="169">E172+F164</f>
        <v>38</v>
      </c>
      <c r="G173" s="11">
        <f t="shared" si="169"/>
        <v>0</v>
      </c>
      <c r="I173" s="11">
        <f>I172+J164</f>
        <v>69</v>
      </c>
      <c r="K173" s="11">
        <f>K172+L164</f>
        <v>0</v>
      </c>
    </row>
    <row r="174" ht="16.5" spans="1:12">
      <c r="A174" s="123" t="s">
        <v>2163</v>
      </c>
      <c r="B174" s="123" t="s">
        <v>1925</v>
      </c>
      <c r="C174" s="123" t="s">
        <v>1924</v>
      </c>
      <c r="D174" s="123">
        <v>3</v>
      </c>
      <c r="E174" s="124">
        <f>防具!I24</f>
        <v>40</v>
      </c>
      <c r="F174">
        <f t="shared" ref="F174:J174" si="170">INT((E184-E174)/10)</f>
        <v>1</v>
      </c>
      <c r="G174" s="124">
        <f>防具!H24</f>
        <v>0</v>
      </c>
      <c r="H174">
        <f t="shared" si="170"/>
        <v>0</v>
      </c>
      <c r="I174" s="124">
        <f>防具!M24</f>
        <v>70</v>
      </c>
      <c r="J174">
        <f t="shared" si="170"/>
        <v>1</v>
      </c>
      <c r="K174" s="124">
        <f>防具!N24</f>
        <v>0</v>
      </c>
      <c r="L174">
        <f>INT((K184-K174)/10)</f>
        <v>0</v>
      </c>
    </row>
    <row r="175" ht="16.5" spans="1:11">
      <c r="A175" s="123" t="s">
        <v>2164</v>
      </c>
      <c r="B175" s="123" t="s">
        <v>1925</v>
      </c>
      <c r="C175" s="123" t="s">
        <v>1924</v>
      </c>
      <c r="D175" s="123">
        <v>3</v>
      </c>
      <c r="E175" s="11">
        <f t="shared" ref="E175:I175" si="171">E174+F174</f>
        <v>41</v>
      </c>
      <c r="G175" s="11">
        <f t="shared" si="171"/>
        <v>0</v>
      </c>
      <c r="I175" s="11">
        <f>I174+J174</f>
        <v>71</v>
      </c>
      <c r="K175" s="11">
        <f>K174+L174</f>
        <v>0</v>
      </c>
    </row>
    <row r="176" ht="16.5" spans="1:11">
      <c r="A176" s="123" t="s">
        <v>2165</v>
      </c>
      <c r="B176" s="123" t="s">
        <v>1925</v>
      </c>
      <c r="C176" s="123" t="s">
        <v>1924</v>
      </c>
      <c r="D176" s="123">
        <v>3</v>
      </c>
      <c r="E176" s="11">
        <f t="shared" ref="E176:I176" si="172">E175+F174</f>
        <v>42</v>
      </c>
      <c r="G176" s="11">
        <f t="shared" si="172"/>
        <v>0</v>
      </c>
      <c r="I176" s="11">
        <f>I175+J174</f>
        <v>72</v>
      </c>
      <c r="K176" s="11">
        <f>K175+L174</f>
        <v>0</v>
      </c>
    </row>
    <row r="177" ht="16.5" spans="1:11">
      <c r="A177" s="123" t="s">
        <v>2166</v>
      </c>
      <c r="B177" s="123" t="s">
        <v>1925</v>
      </c>
      <c r="C177" s="123" t="s">
        <v>1924</v>
      </c>
      <c r="D177" s="123">
        <v>3</v>
      </c>
      <c r="E177" s="11">
        <f t="shared" ref="E177:I177" si="173">E176+F174</f>
        <v>43</v>
      </c>
      <c r="G177" s="11">
        <f t="shared" si="173"/>
        <v>0</v>
      </c>
      <c r="I177" s="11">
        <f>I176+J174</f>
        <v>73</v>
      </c>
      <c r="K177" s="11">
        <f>K176+L174</f>
        <v>0</v>
      </c>
    </row>
    <row r="178" ht="16.5" spans="1:11">
      <c r="A178" s="123" t="s">
        <v>2167</v>
      </c>
      <c r="B178" s="123" t="s">
        <v>1925</v>
      </c>
      <c r="C178" s="123" t="s">
        <v>1924</v>
      </c>
      <c r="D178" s="123">
        <v>3</v>
      </c>
      <c r="E178" s="11">
        <f t="shared" ref="E178:I178" si="174">E177+F174</f>
        <v>44</v>
      </c>
      <c r="G178" s="11">
        <f t="shared" si="174"/>
        <v>0</v>
      </c>
      <c r="I178" s="11">
        <f>I177+J174</f>
        <v>74</v>
      </c>
      <c r="K178" s="11">
        <f>K177+L174</f>
        <v>0</v>
      </c>
    </row>
    <row r="179" ht="16.5" spans="1:11">
      <c r="A179" s="123" t="s">
        <v>2168</v>
      </c>
      <c r="B179" s="123" t="s">
        <v>1925</v>
      </c>
      <c r="C179" s="123" t="s">
        <v>1924</v>
      </c>
      <c r="D179" s="123">
        <v>3</v>
      </c>
      <c r="E179" s="11">
        <f t="shared" ref="E179:I179" si="175">E178+F174</f>
        <v>45</v>
      </c>
      <c r="G179" s="11">
        <f t="shared" si="175"/>
        <v>0</v>
      </c>
      <c r="I179" s="11">
        <f>I178+J174</f>
        <v>75</v>
      </c>
      <c r="K179" s="11">
        <f>K178+L174</f>
        <v>0</v>
      </c>
    </row>
    <row r="180" ht="16.5" spans="1:11">
      <c r="A180" s="123" t="s">
        <v>2169</v>
      </c>
      <c r="B180" s="123" t="s">
        <v>1925</v>
      </c>
      <c r="C180" s="123" t="s">
        <v>1924</v>
      </c>
      <c r="D180" s="123">
        <v>3</v>
      </c>
      <c r="E180" s="11">
        <f t="shared" ref="E180:I180" si="176">E179+F174</f>
        <v>46</v>
      </c>
      <c r="G180" s="11">
        <f t="shared" si="176"/>
        <v>0</v>
      </c>
      <c r="I180" s="11">
        <f>I179+J174</f>
        <v>76</v>
      </c>
      <c r="K180" s="11">
        <f>K179+L174</f>
        <v>0</v>
      </c>
    </row>
    <row r="181" ht="16.5" spans="1:11">
      <c r="A181" s="123" t="s">
        <v>2170</v>
      </c>
      <c r="B181" s="123" t="s">
        <v>1925</v>
      </c>
      <c r="C181" s="123" t="s">
        <v>1924</v>
      </c>
      <c r="D181" s="123">
        <v>3</v>
      </c>
      <c r="E181" s="11">
        <f t="shared" ref="E181:I181" si="177">E180+F174</f>
        <v>47</v>
      </c>
      <c r="G181" s="11">
        <f t="shared" si="177"/>
        <v>0</v>
      </c>
      <c r="I181" s="11">
        <f>I180+J174</f>
        <v>77</v>
      </c>
      <c r="K181" s="11">
        <f>K180+L174</f>
        <v>0</v>
      </c>
    </row>
    <row r="182" ht="16.5" spans="1:11">
      <c r="A182" s="123" t="s">
        <v>2171</v>
      </c>
      <c r="B182" s="123" t="s">
        <v>1925</v>
      </c>
      <c r="C182" s="123" t="s">
        <v>1924</v>
      </c>
      <c r="D182" s="123">
        <v>3</v>
      </c>
      <c r="E182" s="11">
        <f t="shared" ref="E182:I182" si="178">E181+F174</f>
        <v>48</v>
      </c>
      <c r="G182" s="11">
        <f t="shared" si="178"/>
        <v>0</v>
      </c>
      <c r="I182" s="11">
        <f>I181+J174</f>
        <v>78</v>
      </c>
      <c r="K182" s="11">
        <f>K181+L174</f>
        <v>0</v>
      </c>
    </row>
    <row r="183" ht="16.5" spans="1:11">
      <c r="A183" s="123" t="s">
        <v>2172</v>
      </c>
      <c r="B183" s="123" t="s">
        <v>1925</v>
      </c>
      <c r="C183" s="123" t="s">
        <v>1924</v>
      </c>
      <c r="D183" s="123">
        <v>3</v>
      </c>
      <c r="E183" s="11">
        <f t="shared" ref="E183:I183" si="179">E182+F174</f>
        <v>49</v>
      </c>
      <c r="G183" s="11">
        <f t="shared" si="179"/>
        <v>0</v>
      </c>
      <c r="I183" s="11">
        <f>I182+J174</f>
        <v>79</v>
      </c>
      <c r="K183" s="11">
        <f>K182+L174</f>
        <v>0</v>
      </c>
    </row>
    <row r="184" ht="16.5" spans="1:12">
      <c r="A184" s="123" t="s">
        <v>2173</v>
      </c>
      <c r="B184" s="123" t="s">
        <v>1925</v>
      </c>
      <c r="C184" s="123" t="s">
        <v>1924</v>
      </c>
      <c r="D184" s="123">
        <v>4</v>
      </c>
      <c r="E184" s="124">
        <f>防具!I37</f>
        <v>51</v>
      </c>
      <c r="F184">
        <f t="shared" ref="F184:J184" si="180">INT((E194-E184)/10)</f>
        <v>1</v>
      </c>
      <c r="G184" s="124">
        <f>防具!H37</f>
        <v>0</v>
      </c>
      <c r="H184">
        <f t="shared" si="180"/>
        <v>0</v>
      </c>
      <c r="I184" s="124">
        <f>防具!M25</f>
        <v>80</v>
      </c>
      <c r="J184">
        <f t="shared" si="180"/>
        <v>1</v>
      </c>
      <c r="K184" s="124">
        <f>防具!N25</f>
        <v>0</v>
      </c>
      <c r="L184">
        <f>INT((K194-K184)/10)</f>
        <v>0</v>
      </c>
    </row>
    <row r="185" ht="16.5" spans="1:11">
      <c r="A185" s="123" t="s">
        <v>2174</v>
      </c>
      <c r="B185" s="123" t="s">
        <v>1925</v>
      </c>
      <c r="C185" s="123" t="s">
        <v>1924</v>
      </c>
      <c r="D185" s="123">
        <v>4</v>
      </c>
      <c r="E185" s="11">
        <f t="shared" ref="E185:I185" si="181">E184+F184</f>
        <v>52</v>
      </c>
      <c r="G185" s="11">
        <f t="shared" si="181"/>
        <v>0</v>
      </c>
      <c r="I185" s="11">
        <f>I184+J184</f>
        <v>81</v>
      </c>
      <c r="K185" s="11">
        <f>K184+L184</f>
        <v>0</v>
      </c>
    </row>
    <row r="186" ht="16.5" spans="1:11">
      <c r="A186" s="123" t="s">
        <v>2175</v>
      </c>
      <c r="B186" s="123" t="s">
        <v>1925</v>
      </c>
      <c r="C186" s="123" t="s">
        <v>1924</v>
      </c>
      <c r="D186" s="123">
        <v>4</v>
      </c>
      <c r="E186" s="11">
        <f t="shared" ref="E186:I186" si="182">E185+F184</f>
        <v>53</v>
      </c>
      <c r="G186" s="11">
        <f t="shared" si="182"/>
        <v>0</v>
      </c>
      <c r="I186" s="11">
        <f>I185+J184</f>
        <v>82</v>
      </c>
      <c r="K186" s="11">
        <f>K185+L184</f>
        <v>0</v>
      </c>
    </row>
    <row r="187" ht="16.5" spans="1:11">
      <c r="A187" s="123" t="s">
        <v>2176</v>
      </c>
      <c r="B187" s="123" t="s">
        <v>1925</v>
      </c>
      <c r="C187" s="123" t="s">
        <v>1924</v>
      </c>
      <c r="D187" s="123">
        <v>4</v>
      </c>
      <c r="E187" s="11">
        <f t="shared" ref="E187:I187" si="183">E186+F184</f>
        <v>54</v>
      </c>
      <c r="G187" s="11">
        <f t="shared" si="183"/>
        <v>0</v>
      </c>
      <c r="I187" s="11">
        <f>I186+J184</f>
        <v>83</v>
      </c>
      <c r="K187" s="11">
        <f>K186+L184</f>
        <v>0</v>
      </c>
    </row>
    <row r="188" ht="16.5" spans="1:11">
      <c r="A188" s="123" t="s">
        <v>2177</v>
      </c>
      <c r="B188" s="123" t="s">
        <v>1925</v>
      </c>
      <c r="C188" s="123" t="s">
        <v>1924</v>
      </c>
      <c r="D188" s="123">
        <v>4</v>
      </c>
      <c r="E188" s="11">
        <f t="shared" ref="E188:I188" si="184">E187+F184</f>
        <v>55</v>
      </c>
      <c r="G188" s="11">
        <f t="shared" si="184"/>
        <v>0</v>
      </c>
      <c r="I188" s="11">
        <f>I187+J184</f>
        <v>84</v>
      </c>
      <c r="K188" s="11">
        <f>K187+L184</f>
        <v>0</v>
      </c>
    </row>
    <row r="189" ht="16.5" spans="1:11">
      <c r="A189" s="123" t="s">
        <v>2178</v>
      </c>
      <c r="B189" s="123" t="s">
        <v>1925</v>
      </c>
      <c r="C189" s="123" t="s">
        <v>1924</v>
      </c>
      <c r="D189" s="123">
        <v>4</v>
      </c>
      <c r="E189" s="11">
        <f t="shared" ref="E189:I189" si="185">E188+F184</f>
        <v>56</v>
      </c>
      <c r="G189" s="11">
        <f t="shared" si="185"/>
        <v>0</v>
      </c>
      <c r="I189" s="11">
        <f>I188+J184</f>
        <v>85</v>
      </c>
      <c r="K189" s="11">
        <f>K188+L184</f>
        <v>0</v>
      </c>
    </row>
    <row r="190" ht="16.5" spans="1:11">
      <c r="A190" s="123" t="s">
        <v>2179</v>
      </c>
      <c r="B190" s="123" t="s">
        <v>1925</v>
      </c>
      <c r="C190" s="123" t="s">
        <v>1924</v>
      </c>
      <c r="D190" s="123">
        <v>4</v>
      </c>
      <c r="E190" s="11">
        <f t="shared" ref="E190:I190" si="186">E189+F184</f>
        <v>57</v>
      </c>
      <c r="G190" s="11">
        <f t="shared" si="186"/>
        <v>0</v>
      </c>
      <c r="I190" s="11">
        <f>I189+J184</f>
        <v>86</v>
      </c>
      <c r="K190" s="11">
        <f>K189+L184</f>
        <v>0</v>
      </c>
    </row>
    <row r="191" ht="16.5" spans="1:11">
      <c r="A191" s="123" t="s">
        <v>2180</v>
      </c>
      <c r="B191" s="123" t="s">
        <v>1925</v>
      </c>
      <c r="C191" s="123" t="s">
        <v>1924</v>
      </c>
      <c r="D191" s="123">
        <v>4</v>
      </c>
      <c r="E191" s="11">
        <f t="shared" ref="E191:I191" si="187">E190+F184</f>
        <v>58</v>
      </c>
      <c r="G191" s="11">
        <f t="shared" si="187"/>
        <v>0</v>
      </c>
      <c r="I191" s="11">
        <f>I190+J184</f>
        <v>87</v>
      </c>
      <c r="K191" s="11">
        <f>K190+L184</f>
        <v>0</v>
      </c>
    </row>
    <row r="192" ht="16.5" spans="1:11">
      <c r="A192" s="123" t="s">
        <v>2181</v>
      </c>
      <c r="B192" s="123" t="s">
        <v>1925</v>
      </c>
      <c r="C192" s="123" t="s">
        <v>1924</v>
      </c>
      <c r="D192" s="123">
        <v>4</v>
      </c>
      <c r="E192" s="11">
        <f t="shared" ref="E192:I192" si="188">E191+F184</f>
        <v>59</v>
      </c>
      <c r="G192" s="11">
        <f t="shared" si="188"/>
        <v>0</v>
      </c>
      <c r="I192" s="11">
        <f>I191+J184</f>
        <v>88</v>
      </c>
      <c r="K192" s="11">
        <f>K191+L184</f>
        <v>0</v>
      </c>
    </row>
    <row r="193" ht="16.5" spans="1:11">
      <c r="A193" s="123" t="s">
        <v>2182</v>
      </c>
      <c r="B193" s="123" t="s">
        <v>1925</v>
      </c>
      <c r="C193" s="123" t="s">
        <v>1924</v>
      </c>
      <c r="D193" s="123">
        <v>4</v>
      </c>
      <c r="E193" s="11">
        <f t="shared" ref="E193:I193" si="189">E192+F184</f>
        <v>60</v>
      </c>
      <c r="G193" s="11">
        <f t="shared" si="189"/>
        <v>0</v>
      </c>
      <c r="I193" s="11">
        <f>I192+J184</f>
        <v>89</v>
      </c>
      <c r="K193" s="11">
        <f>K192+L184</f>
        <v>0</v>
      </c>
    </row>
    <row r="194" ht="16.5" spans="1:12">
      <c r="A194" s="123" t="s">
        <v>2183</v>
      </c>
      <c r="B194" s="123" t="s">
        <v>1925</v>
      </c>
      <c r="C194" s="123" t="s">
        <v>1924</v>
      </c>
      <c r="D194" s="123">
        <v>5</v>
      </c>
      <c r="E194" s="124">
        <f>防具!I26</f>
        <v>62</v>
      </c>
      <c r="F194">
        <f t="shared" ref="F194:J194" si="190">F184</f>
        <v>1</v>
      </c>
      <c r="G194" s="124">
        <f>防具!H26</f>
        <v>0</v>
      </c>
      <c r="H194">
        <f t="shared" si="190"/>
        <v>0</v>
      </c>
      <c r="I194" s="124">
        <f>防具!M26</f>
        <v>90</v>
      </c>
      <c r="J194">
        <f t="shared" si="190"/>
        <v>1</v>
      </c>
      <c r="K194" s="124">
        <f>防具!N26</f>
        <v>0</v>
      </c>
      <c r="L194">
        <f>L184</f>
        <v>0</v>
      </c>
    </row>
    <row r="195" ht="16.5" spans="1:11">
      <c r="A195" s="123" t="s">
        <v>2184</v>
      </c>
      <c r="B195" s="123" t="s">
        <v>1925</v>
      </c>
      <c r="C195" s="123" t="s">
        <v>1924</v>
      </c>
      <c r="D195" s="123">
        <v>5</v>
      </c>
      <c r="E195" s="11">
        <f t="shared" ref="E195:I195" si="191">E194+F194</f>
        <v>63</v>
      </c>
      <c r="G195" s="11">
        <f t="shared" si="191"/>
        <v>0</v>
      </c>
      <c r="I195" s="11">
        <f>I194+J194</f>
        <v>91</v>
      </c>
      <c r="K195" s="11">
        <f>K194+L194</f>
        <v>0</v>
      </c>
    </row>
    <row r="196" ht="16.5" spans="1:11">
      <c r="A196" s="123" t="s">
        <v>2185</v>
      </c>
      <c r="B196" s="123" t="s">
        <v>1925</v>
      </c>
      <c r="C196" s="123" t="s">
        <v>1924</v>
      </c>
      <c r="D196" s="123">
        <v>5</v>
      </c>
      <c r="E196" s="11">
        <f t="shared" ref="E196:I196" si="192">E195+F194</f>
        <v>64</v>
      </c>
      <c r="G196" s="11">
        <f t="shared" si="192"/>
        <v>0</v>
      </c>
      <c r="I196" s="11">
        <f>I195+J194</f>
        <v>92</v>
      </c>
      <c r="K196" s="11">
        <f>K195+L194</f>
        <v>0</v>
      </c>
    </row>
    <row r="197" ht="16.5" spans="1:11">
      <c r="A197" s="123" t="s">
        <v>2186</v>
      </c>
      <c r="B197" s="123" t="s">
        <v>1925</v>
      </c>
      <c r="C197" s="123" t="s">
        <v>1924</v>
      </c>
      <c r="D197" s="123">
        <v>5</v>
      </c>
      <c r="E197" s="11">
        <f t="shared" ref="E197:I197" si="193">E196+F194</f>
        <v>65</v>
      </c>
      <c r="G197" s="11">
        <f t="shared" si="193"/>
        <v>0</v>
      </c>
      <c r="I197" s="11">
        <f>I196+J194</f>
        <v>93</v>
      </c>
      <c r="K197" s="11">
        <f>K196+L194</f>
        <v>0</v>
      </c>
    </row>
    <row r="198" ht="16.5" spans="1:11">
      <c r="A198" s="123" t="s">
        <v>2187</v>
      </c>
      <c r="B198" s="123" t="s">
        <v>1925</v>
      </c>
      <c r="C198" s="123" t="s">
        <v>1924</v>
      </c>
      <c r="D198" s="123">
        <v>5</v>
      </c>
      <c r="E198" s="11">
        <f t="shared" ref="E198:I198" si="194">E197+F194</f>
        <v>66</v>
      </c>
      <c r="G198" s="11">
        <f t="shared" si="194"/>
        <v>0</v>
      </c>
      <c r="I198" s="11">
        <f>I197+J194</f>
        <v>94</v>
      </c>
      <c r="K198" s="11">
        <f>K197+L194</f>
        <v>0</v>
      </c>
    </row>
    <row r="199" ht="16.5" spans="1:11">
      <c r="A199" s="123" t="s">
        <v>2188</v>
      </c>
      <c r="B199" s="123" t="s">
        <v>1925</v>
      </c>
      <c r="C199" s="123" t="s">
        <v>1924</v>
      </c>
      <c r="D199" s="123">
        <v>5</v>
      </c>
      <c r="E199" s="11">
        <f t="shared" ref="E199:I199" si="195">E198+F194</f>
        <v>67</v>
      </c>
      <c r="G199" s="11">
        <f t="shared" si="195"/>
        <v>0</v>
      </c>
      <c r="I199" s="11">
        <f>I198+J194</f>
        <v>95</v>
      </c>
      <c r="K199" s="11">
        <f>K198+L194</f>
        <v>0</v>
      </c>
    </row>
    <row r="200" ht="16.5" spans="1:11">
      <c r="A200" s="123" t="s">
        <v>2189</v>
      </c>
      <c r="B200" s="123" t="s">
        <v>1925</v>
      </c>
      <c r="C200" s="123" t="s">
        <v>1924</v>
      </c>
      <c r="D200" s="123">
        <v>5</v>
      </c>
      <c r="E200" s="11">
        <f t="shared" ref="E200:I200" si="196">E199+F194</f>
        <v>68</v>
      </c>
      <c r="G200" s="11">
        <f t="shared" si="196"/>
        <v>0</v>
      </c>
      <c r="I200" s="11">
        <f>I199+J194</f>
        <v>96</v>
      </c>
      <c r="K200" s="11">
        <f>K199+L194</f>
        <v>0</v>
      </c>
    </row>
    <row r="201" ht="16.5" spans="1:11">
      <c r="A201" s="123" t="s">
        <v>2190</v>
      </c>
      <c r="B201" s="123" t="s">
        <v>1925</v>
      </c>
      <c r="C201" s="123" t="s">
        <v>1924</v>
      </c>
      <c r="D201" s="123">
        <v>5</v>
      </c>
      <c r="E201" s="11">
        <f t="shared" ref="E201:I201" si="197">E200+F194</f>
        <v>69</v>
      </c>
      <c r="G201" s="11">
        <f t="shared" si="197"/>
        <v>0</v>
      </c>
      <c r="I201" s="11">
        <f>I200+J194</f>
        <v>97</v>
      </c>
      <c r="K201" s="11">
        <f>K200+L194</f>
        <v>0</v>
      </c>
    </row>
    <row r="202" ht="16.5" spans="1:11">
      <c r="A202" s="123" t="s">
        <v>2191</v>
      </c>
      <c r="B202" s="123" t="s">
        <v>1925</v>
      </c>
      <c r="C202" s="123" t="s">
        <v>1924</v>
      </c>
      <c r="D202" s="123">
        <v>5</v>
      </c>
      <c r="E202" s="11">
        <f t="shared" ref="E202:I202" si="198">E201+F194</f>
        <v>70</v>
      </c>
      <c r="G202" s="11">
        <f t="shared" si="198"/>
        <v>0</v>
      </c>
      <c r="I202" s="11">
        <f>I201+J194</f>
        <v>98</v>
      </c>
      <c r="K202" s="11">
        <f>K201+L194</f>
        <v>0</v>
      </c>
    </row>
    <row r="203" ht="16.5" spans="1:11">
      <c r="A203" s="123" t="s">
        <v>2192</v>
      </c>
      <c r="B203" s="123" t="s">
        <v>1925</v>
      </c>
      <c r="C203" s="123" t="s">
        <v>1924</v>
      </c>
      <c r="D203" s="123">
        <v>5</v>
      </c>
      <c r="E203" s="11">
        <f t="shared" ref="E203:I203" si="199">E202+F194</f>
        <v>71</v>
      </c>
      <c r="G203" s="11">
        <f t="shared" si="199"/>
        <v>0</v>
      </c>
      <c r="I203" s="11">
        <f>I202+J194</f>
        <v>99</v>
      </c>
      <c r="K203" s="11">
        <f>K202+L194</f>
        <v>0</v>
      </c>
    </row>
    <row r="204" ht="16.5" spans="1:12">
      <c r="A204" s="121" t="s">
        <v>2193</v>
      </c>
      <c r="B204" s="121" t="s">
        <v>1927</v>
      </c>
      <c r="C204" s="121" t="s">
        <v>1926</v>
      </c>
      <c r="D204" s="121">
        <v>1</v>
      </c>
      <c r="E204" s="122">
        <f>防具!I28</f>
        <v>17</v>
      </c>
      <c r="F204">
        <f t="shared" ref="F204:J204" si="200">INT((E214-E204)/10)</f>
        <v>1</v>
      </c>
      <c r="G204" s="122">
        <f>防具!H28</f>
        <v>0</v>
      </c>
      <c r="H204">
        <f t="shared" si="200"/>
        <v>0</v>
      </c>
      <c r="I204" s="122">
        <f>防具!M28</f>
        <v>0</v>
      </c>
      <c r="J204">
        <f t="shared" si="200"/>
        <v>0</v>
      </c>
      <c r="K204" s="122">
        <f>防具!N28</f>
        <v>50</v>
      </c>
      <c r="L204">
        <f>INT((K214-K204)/10)</f>
        <v>1</v>
      </c>
    </row>
    <row r="205" ht="16.5" spans="1:11">
      <c r="A205" s="121" t="s">
        <v>2194</v>
      </c>
      <c r="B205" s="121" t="s">
        <v>1927</v>
      </c>
      <c r="C205" s="121" t="s">
        <v>1926</v>
      </c>
      <c r="D205" s="121">
        <v>1</v>
      </c>
      <c r="E205" s="11">
        <f t="shared" ref="E205:I205" si="201">E204+F204</f>
        <v>18</v>
      </c>
      <c r="G205" s="11">
        <f t="shared" si="201"/>
        <v>0</v>
      </c>
      <c r="I205" s="11">
        <f>I204+J204</f>
        <v>0</v>
      </c>
      <c r="K205" s="11">
        <f>K204+L204</f>
        <v>51</v>
      </c>
    </row>
    <row r="206" ht="16.5" spans="1:11">
      <c r="A206" s="121" t="s">
        <v>2195</v>
      </c>
      <c r="B206" s="121" t="s">
        <v>1927</v>
      </c>
      <c r="C206" s="121" t="s">
        <v>1926</v>
      </c>
      <c r="D206" s="121">
        <v>1</v>
      </c>
      <c r="E206" s="11">
        <f t="shared" ref="E206:I206" si="202">E205+F204</f>
        <v>19</v>
      </c>
      <c r="G206" s="11">
        <f t="shared" si="202"/>
        <v>0</v>
      </c>
      <c r="I206" s="11">
        <f>I205+J204</f>
        <v>0</v>
      </c>
      <c r="K206" s="11">
        <f>K205+L204</f>
        <v>52</v>
      </c>
    </row>
    <row r="207" ht="16.5" spans="1:11">
      <c r="A207" s="121" t="s">
        <v>2196</v>
      </c>
      <c r="B207" s="121" t="s">
        <v>1927</v>
      </c>
      <c r="C207" s="121" t="s">
        <v>1926</v>
      </c>
      <c r="D207" s="121">
        <v>1</v>
      </c>
      <c r="E207" s="11">
        <f t="shared" ref="E207:I207" si="203">E206+F204</f>
        <v>20</v>
      </c>
      <c r="G207" s="11">
        <f t="shared" si="203"/>
        <v>0</v>
      </c>
      <c r="I207" s="11">
        <f>I206+J204</f>
        <v>0</v>
      </c>
      <c r="K207" s="11">
        <f>K206+L204</f>
        <v>53</v>
      </c>
    </row>
    <row r="208" ht="16.5" spans="1:11">
      <c r="A208" s="121" t="s">
        <v>2197</v>
      </c>
      <c r="B208" s="121" t="s">
        <v>1927</v>
      </c>
      <c r="C208" s="121" t="s">
        <v>1926</v>
      </c>
      <c r="D208" s="121">
        <v>1</v>
      </c>
      <c r="E208" s="11">
        <f t="shared" ref="E208:I208" si="204">E207+F204</f>
        <v>21</v>
      </c>
      <c r="G208" s="11">
        <f t="shared" si="204"/>
        <v>0</v>
      </c>
      <c r="I208" s="11">
        <f>I207+J204</f>
        <v>0</v>
      </c>
      <c r="K208" s="11">
        <f>K207+L204</f>
        <v>54</v>
      </c>
    </row>
    <row r="209" ht="16.5" spans="1:11">
      <c r="A209" s="121" t="s">
        <v>2198</v>
      </c>
      <c r="B209" s="121" t="s">
        <v>1927</v>
      </c>
      <c r="C209" s="121" t="s">
        <v>1926</v>
      </c>
      <c r="D209" s="121">
        <v>1</v>
      </c>
      <c r="E209" s="11">
        <f t="shared" ref="E209:I209" si="205">E208+F204</f>
        <v>22</v>
      </c>
      <c r="G209" s="11">
        <f t="shared" si="205"/>
        <v>0</v>
      </c>
      <c r="I209" s="11">
        <f>I208+J204</f>
        <v>0</v>
      </c>
      <c r="K209" s="11">
        <f>K208+L204</f>
        <v>55</v>
      </c>
    </row>
    <row r="210" ht="16.5" spans="1:11">
      <c r="A210" s="121" t="s">
        <v>2199</v>
      </c>
      <c r="B210" s="121" t="s">
        <v>1927</v>
      </c>
      <c r="C210" s="121" t="s">
        <v>1926</v>
      </c>
      <c r="D210" s="121">
        <v>1</v>
      </c>
      <c r="E210" s="11">
        <f t="shared" ref="E210:I210" si="206">E209+F204</f>
        <v>23</v>
      </c>
      <c r="G210" s="11">
        <f t="shared" si="206"/>
        <v>0</v>
      </c>
      <c r="I210" s="11">
        <f>I209+J204</f>
        <v>0</v>
      </c>
      <c r="K210" s="11">
        <f>K209+L204</f>
        <v>56</v>
      </c>
    </row>
    <row r="211" ht="16.5" spans="1:11">
      <c r="A211" s="121" t="s">
        <v>2200</v>
      </c>
      <c r="B211" s="121" t="s">
        <v>1927</v>
      </c>
      <c r="C211" s="121" t="s">
        <v>1926</v>
      </c>
      <c r="D211" s="121">
        <v>1</v>
      </c>
      <c r="E211" s="11">
        <f t="shared" ref="E211:I211" si="207">E210+F204</f>
        <v>24</v>
      </c>
      <c r="G211" s="11">
        <f t="shared" si="207"/>
        <v>0</v>
      </c>
      <c r="I211" s="11">
        <f>I210+J204</f>
        <v>0</v>
      </c>
      <c r="K211" s="11">
        <f>K210+L204</f>
        <v>57</v>
      </c>
    </row>
    <row r="212" ht="16.5" spans="1:11">
      <c r="A212" s="121" t="s">
        <v>2201</v>
      </c>
      <c r="B212" s="121" t="s">
        <v>1927</v>
      </c>
      <c r="C212" s="121" t="s">
        <v>1926</v>
      </c>
      <c r="D212" s="121">
        <v>1</v>
      </c>
      <c r="E212" s="11">
        <f t="shared" ref="E212:I212" si="208">E211+F204</f>
        <v>25</v>
      </c>
      <c r="G212" s="11">
        <f t="shared" si="208"/>
        <v>0</v>
      </c>
      <c r="I212" s="11">
        <f>I211+J204</f>
        <v>0</v>
      </c>
      <c r="K212" s="11">
        <f>K211+L204</f>
        <v>58</v>
      </c>
    </row>
    <row r="213" ht="16.5" spans="1:11">
      <c r="A213" s="121" t="s">
        <v>2202</v>
      </c>
      <c r="B213" s="121" t="s">
        <v>1927</v>
      </c>
      <c r="C213" s="121" t="s">
        <v>1926</v>
      </c>
      <c r="D213" s="121">
        <v>1</v>
      </c>
      <c r="E213" s="11">
        <f t="shared" ref="E213:I213" si="209">E212+F204</f>
        <v>26</v>
      </c>
      <c r="G213" s="11">
        <f t="shared" si="209"/>
        <v>0</v>
      </c>
      <c r="I213" s="11">
        <f>I212+J204</f>
        <v>0</v>
      </c>
      <c r="K213" s="11">
        <f>K212+L204</f>
        <v>59</v>
      </c>
    </row>
    <row r="214" ht="16.5" spans="1:12">
      <c r="A214" s="121" t="s">
        <v>2203</v>
      </c>
      <c r="B214" s="121" t="s">
        <v>1927</v>
      </c>
      <c r="C214" s="121" t="s">
        <v>1926</v>
      </c>
      <c r="D214" s="121">
        <v>2</v>
      </c>
      <c r="E214" s="122">
        <f>防具!I29</f>
        <v>29</v>
      </c>
      <c r="F214">
        <f t="shared" ref="F214:J214" si="210">INT((E224-E214)/10)</f>
        <v>1</v>
      </c>
      <c r="G214" s="122">
        <f>防具!H29</f>
        <v>0</v>
      </c>
      <c r="H214">
        <f t="shared" si="210"/>
        <v>0</v>
      </c>
      <c r="I214" s="122">
        <f>防具!M29</f>
        <v>0</v>
      </c>
      <c r="J214">
        <f t="shared" si="210"/>
        <v>0</v>
      </c>
      <c r="K214" s="122">
        <f>防具!N29</f>
        <v>60</v>
      </c>
      <c r="L214">
        <f>INT((K224-K214)/10)</f>
        <v>1</v>
      </c>
    </row>
    <row r="215" ht="16.5" spans="1:11">
      <c r="A215" s="121" t="s">
        <v>2204</v>
      </c>
      <c r="B215" s="121" t="s">
        <v>1927</v>
      </c>
      <c r="C215" s="121" t="s">
        <v>1926</v>
      </c>
      <c r="D215" s="121">
        <v>2</v>
      </c>
      <c r="E215" s="11">
        <f t="shared" ref="E215:I215" si="211">E214+F214</f>
        <v>30</v>
      </c>
      <c r="G215" s="11">
        <f t="shared" si="211"/>
        <v>0</v>
      </c>
      <c r="I215" s="11">
        <f>I214+J214</f>
        <v>0</v>
      </c>
      <c r="K215" s="11">
        <f>K214+L214</f>
        <v>61</v>
      </c>
    </row>
    <row r="216" ht="16.5" spans="1:11">
      <c r="A216" s="121" t="s">
        <v>2205</v>
      </c>
      <c r="B216" s="121" t="s">
        <v>1927</v>
      </c>
      <c r="C216" s="121" t="s">
        <v>1926</v>
      </c>
      <c r="D216" s="121">
        <v>2</v>
      </c>
      <c r="E216" s="11">
        <f t="shared" ref="E216:I216" si="212">E215+F214</f>
        <v>31</v>
      </c>
      <c r="G216" s="11">
        <f t="shared" si="212"/>
        <v>0</v>
      </c>
      <c r="I216" s="11">
        <f>I215+J214</f>
        <v>0</v>
      </c>
      <c r="K216" s="11">
        <f>K215+L214</f>
        <v>62</v>
      </c>
    </row>
    <row r="217" ht="16.5" spans="1:11">
      <c r="A217" s="121" t="s">
        <v>2206</v>
      </c>
      <c r="B217" s="121" t="s">
        <v>1927</v>
      </c>
      <c r="C217" s="121" t="s">
        <v>1926</v>
      </c>
      <c r="D217" s="121">
        <v>2</v>
      </c>
      <c r="E217" s="11">
        <f t="shared" ref="E217:I217" si="213">E216+F214</f>
        <v>32</v>
      </c>
      <c r="G217" s="11">
        <f t="shared" si="213"/>
        <v>0</v>
      </c>
      <c r="I217" s="11">
        <f>I216+J214</f>
        <v>0</v>
      </c>
      <c r="K217" s="11">
        <f>K216+L214</f>
        <v>63</v>
      </c>
    </row>
    <row r="218" ht="16.5" spans="1:11">
      <c r="A218" s="121" t="s">
        <v>2207</v>
      </c>
      <c r="B218" s="121" t="s">
        <v>1927</v>
      </c>
      <c r="C218" s="121" t="s">
        <v>1926</v>
      </c>
      <c r="D218" s="121">
        <v>2</v>
      </c>
      <c r="E218" s="11">
        <f t="shared" ref="E218:I218" si="214">E217+F214</f>
        <v>33</v>
      </c>
      <c r="G218" s="11">
        <f t="shared" si="214"/>
        <v>0</v>
      </c>
      <c r="I218" s="11">
        <f>I217+J214</f>
        <v>0</v>
      </c>
      <c r="K218" s="11">
        <f>K217+L214</f>
        <v>64</v>
      </c>
    </row>
    <row r="219" ht="16.5" spans="1:11">
      <c r="A219" s="121" t="s">
        <v>2208</v>
      </c>
      <c r="B219" s="121" t="s">
        <v>1927</v>
      </c>
      <c r="C219" s="121" t="s">
        <v>1926</v>
      </c>
      <c r="D219" s="121">
        <v>2</v>
      </c>
      <c r="E219" s="11">
        <f t="shared" ref="E219:I219" si="215">E218+F214</f>
        <v>34</v>
      </c>
      <c r="G219" s="11">
        <f t="shared" si="215"/>
        <v>0</v>
      </c>
      <c r="I219" s="11">
        <f>I218+J214</f>
        <v>0</v>
      </c>
      <c r="K219" s="11">
        <f>K218+L214</f>
        <v>65</v>
      </c>
    </row>
    <row r="220" ht="16.5" spans="1:11">
      <c r="A220" s="121" t="s">
        <v>2209</v>
      </c>
      <c r="B220" s="121" t="s">
        <v>1927</v>
      </c>
      <c r="C220" s="121" t="s">
        <v>1926</v>
      </c>
      <c r="D220" s="121">
        <v>2</v>
      </c>
      <c r="E220" s="11">
        <f t="shared" ref="E220:I220" si="216">E219+F214</f>
        <v>35</v>
      </c>
      <c r="G220" s="11">
        <f t="shared" si="216"/>
        <v>0</v>
      </c>
      <c r="I220" s="11">
        <f>I219+J214</f>
        <v>0</v>
      </c>
      <c r="K220" s="11">
        <f>K219+L214</f>
        <v>66</v>
      </c>
    </row>
    <row r="221" ht="16.5" spans="1:11">
      <c r="A221" s="121" t="s">
        <v>2210</v>
      </c>
      <c r="B221" s="121" t="s">
        <v>1927</v>
      </c>
      <c r="C221" s="121" t="s">
        <v>1926</v>
      </c>
      <c r="D221" s="121">
        <v>2</v>
      </c>
      <c r="E221" s="11">
        <f t="shared" ref="E221:I221" si="217">E220+F214</f>
        <v>36</v>
      </c>
      <c r="G221" s="11">
        <f t="shared" si="217"/>
        <v>0</v>
      </c>
      <c r="I221" s="11">
        <f>I220+J214</f>
        <v>0</v>
      </c>
      <c r="K221" s="11">
        <f>K220+L214</f>
        <v>67</v>
      </c>
    </row>
    <row r="222" ht="16.5" spans="1:11">
      <c r="A222" s="121" t="s">
        <v>2211</v>
      </c>
      <c r="B222" s="121" t="s">
        <v>1927</v>
      </c>
      <c r="C222" s="121" t="s">
        <v>1926</v>
      </c>
      <c r="D222" s="121">
        <v>2</v>
      </c>
      <c r="E222" s="11">
        <f t="shared" ref="E222:I222" si="218">E221+F214</f>
        <v>37</v>
      </c>
      <c r="G222" s="11">
        <f t="shared" si="218"/>
        <v>0</v>
      </c>
      <c r="I222" s="11">
        <f>I221+J214</f>
        <v>0</v>
      </c>
      <c r="K222" s="11">
        <f>K221+L214</f>
        <v>68</v>
      </c>
    </row>
    <row r="223" ht="16.5" spans="1:11">
      <c r="A223" s="121" t="s">
        <v>2212</v>
      </c>
      <c r="B223" s="121" t="s">
        <v>1927</v>
      </c>
      <c r="C223" s="121" t="s">
        <v>1926</v>
      </c>
      <c r="D223" s="121">
        <v>2</v>
      </c>
      <c r="E223" s="11">
        <f t="shared" ref="E223:I223" si="219">E222+F214</f>
        <v>38</v>
      </c>
      <c r="G223" s="11">
        <f t="shared" si="219"/>
        <v>0</v>
      </c>
      <c r="I223" s="11">
        <f>I222+J214</f>
        <v>0</v>
      </c>
      <c r="K223" s="11">
        <f>K222+L214</f>
        <v>69</v>
      </c>
    </row>
    <row r="224" ht="16.5" spans="1:12">
      <c r="A224" s="121" t="s">
        <v>2213</v>
      </c>
      <c r="B224" s="121" t="s">
        <v>1927</v>
      </c>
      <c r="C224" s="121" t="s">
        <v>1926</v>
      </c>
      <c r="D224" s="121">
        <v>3</v>
      </c>
      <c r="E224" s="122">
        <f>防具!I30</f>
        <v>40</v>
      </c>
      <c r="F224">
        <f t="shared" ref="F224:J224" si="220">INT((E234-E224)/10)</f>
        <v>1</v>
      </c>
      <c r="G224" s="122">
        <f>防具!H30</f>
        <v>0</v>
      </c>
      <c r="H224">
        <f t="shared" si="220"/>
        <v>0</v>
      </c>
      <c r="I224" s="122">
        <f>防具!M30</f>
        <v>0</v>
      </c>
      <c r="J224">
        <f t="shared" si="220"/>
        <v>0</v>
      </c>
      <c r="K224" s="122">
        <f>防具!N30</f>
        <v>70</v>
      </c>
      <c r="L224">
        <f>INT((K234-K224)/10)</f>
        <v>1</v>
      </c>
    </row>
    <row r="225" ht="16.5" spans="1:11">
      <c r="A225" s="121" t="s">
        <v>2214</v>
      </c>
      <c r="B225" s="121" t="s">
        <v>1927</v>
      </c>
      <c r="C225" s="121" t="s">
        <v>1926</v>
      </c>
      <c r="D225" s="121">
        <v>3</v>
      </c>
      <c r="E225" s="11">
        <f t="shared" ref="E225:I225" si="221">E224+F224</f>
        <v>41</v>
      </c>
      <c r="G225" s="11">
        <f t="shared" si="221"/>
        <v>0</v>
      </c>
      <c r="I225" s="11">
        <f>I224+J224</f>
        <v>0</v>
      </c>
      <c r="K225" s="11">
        <f>K224+L224</f>
        <v>71</v>
      </c>
    </row>
    <row r="226" ht="16.5" spans="1:11">
      <c r="A226" s="121" t="s">
        <v>2215</v>
      </c>
      <c r="B226" s="121" t="s">
        <v>1927</v>
      </c>
      <c r="C226" s="121" t="s">
        <v>1926</v>
      </c>
      <c r="D226" s="121">
        <v>3</v>
      </c>
      <c r="E226" s="11">
        <f t="shared" ref="E226:I226" si="222">E225+F224</f>
        <v>42</v>
      </c>
      <c r="G226" s="11">
        <f t="shared" si="222"/>
        <v>0</v>
      </c>
      <c r="I226" s="11">
        <f>I225+J224</f>
        <v>0</v>
      </c>
      <c r="K226" s="11">
        <f>K225+L224</f>
        <v>72</v>
      </c>
    </row>
    <row r="227" ht="16.5" spans="1:11">
      <c r="A227" s="121" t="s">
        <v>2216</v>
      </c>
      <c r="B227" s="121" t="s">
        <v>1927</v>
      </c>
      <c r="C227" s="121" t="s">
        <v>1926</v>
      </c>
      <c r="D227" s="121">
        <v>3</v>
      </c>
      <c r="E227" s="11">
        <f t="shared" ref="E227:I227" si="223">E226+F224</f>
        <v>43</v>
      </c>
      <c r="G227" s="11">
        <f t="shared" si="223"/>
        <v>0</v>
      </c>
      <c r="I227" s="11">
        <f>I226+J224</f>
        <v>0</v>
      </c>
      <c r="K227" s="11">
        <f>K226+L224</f>
        <v>73</v>
      </c>
    </row>
    <row r="228" ht="16.5" spans="1:11">
      <c r="A228" s="121" t="s">
        <v>2217</v>
      </c>
      <c r="B228" s="121" t="s">
        <v>1927</v>
      </c>
      <c r="C228" s="121" t="s">
        <v>1926</v>
      </c>
      <c r="D228" s="121">
        <v>3</v>
      </c>
      <c r="E228" s="11">
        <f t="shared" ref="E228:I228" si="224">E227+F224</f>
        <v>44</v>
      </c>
      <c r="G228" s="11">
        <f t="shared" si="224"/>
        <v>0</v>
      </c>
      <c r="I228" s="11">
        <f>I227+J224</f>
        <v>0</v>
      </c>
      <c r="K228" s="11">
        <f>K227+L224</f>
        <v>74</v>
      </c>
    </row>
    <row r="229" ht="16.5" spans="1:11">
      <c r="A229" s="121" t="s">
        <v>2218</v>
      </c>
      <c r="B229" s="121" t="s">
        <v>1927</v>
      </c>
      <c r="C229" s="121" t="s">
        <v>1926</v>
      </c>
      <c r="D229" s="121">
        <v>3</v>
      </c>
      <c r="E229" s="11">
        <f t="shared" ref="E229:I229" si="225">E228+F224</f>
        <v>45</v>
      </c>
      <c r="G229" s="11">
        <f t="shared" si="225"/>
        <v>0</v>
      </c>
      <c r="I229" s="11">
        <f>I228+J224</f>
        <v>0</v>
      </c>
      <c r="K229" s="11">
        <f>K228+L224</f>
        <v>75</v>
      </c>
    </row>
    <row r="230" ht="16.5" spans="1:11">
      <c r="A230" s="121" t="s">
        <v>2219</v>
      </c>
      <c r="B230" s="121" t="s">
        <v>1927</v>
      </c>
      <c r="C230" s="121" t="s">
        <v>1926</v>
      </c>
      <c r="D230" s="121">
        <v>3</v>
      </c>
      <c r="E230" s="11">
        <f t="shared" ref="E230:I230" si="226">E229+F224</f>
        <v>46</v>
      </c>
      <c r="G230" s="11">
        <f t="shared" si="226"/>
        <v>0</v>
      </c>
      <c r="I230" s="11">
        <f>I229+J224</f>
        <v>0</v>
      </c>
      <c r="K230" s="11">
        <f>K229+L224</f>
        <v>76</v>
      </c>
    </row>
    <row r="231" ht="16.5" spans="1:11">
      <c r="A231" s="121" t="s">
        <v>2220</v>
      </c>
      <c r="B231" s="121" t="s">
        <v>1927</v>
      </c>
      <c r="C231" s="121" t="s">
        <v>1926</v>
      </c>
      <c r="D231" s="121">
        <v>3</v>
      </c>
      <c r="E231" s="11">
        <f t="shared" ref="E231:I231" si="227">E230+F224</f>
        <v>47</v>
      </c>
      <c r="G231" s="11">
        <f t="shared" si="227"/>
        <v>0</v>
      </c>
      <c r="I231" s="11">
        <f>I230+J224</f>
        <v>0</v>
      </c>
      <c r="K231" s="11">
        <f>K230+L224</f>
        <v>77</v>
      </c>
    </row>
    <row r="232" ht="16.5" spans="1:11">
      <c r="A232" s="121" t="s">
        <v>2221</v>
      </c>
      <c r="B232" s="121" t="s">
        <v>1927</v>
      </c>
      <c r="C232" s="121" t="s">
        <v>1926</v>
      </c>
      <c r="D232" s="121">
        <v>3</v>
      </c>
      <c r="E232" s="11">
        <f t="shared" ref="E232:I232" si="228">E231+F224</f>
        <v>48</v>
      </c>
      <c r="G232" s="11">
        <f t="shared" si="228"/>
        <v>0</v>
      </c>
      <c r="I232" s="11">
        <f>I231+J224</f>
        <v>0</v>
      </c>
      <c r="K232" s="11">
        <f>K231+L224</f>
        <v>78</v>
      </c>
    </row>
    <row r="233" ht="16.5" spans="1:11">
      <c r="A233" s="121" t="s">
        <v>2222</v>
      </c>
      <c r="B233" s="121" t="s">
        <v>1927</v>
      </c>
      <c r="C233" s="121" t="s">
        <v>1926</v>
      </c>
      <c r="D233" s="121">
        <v>3</v>
      </c>
      <c r="E233" s="11">
        <f t="shared" ref="E233:I233" si="229">E232+F224</f>
        <v>49</v>
      </c>
      <c r="G233" s="11">
        <f t="shared" si="229"/>
        <v>0</v>
      </c>
      <c r="I233" s="11">
        <f>I232+J224</f>
        <v>0</v>
      </c>
      <c r="K233" s="11">
        <f>K232+L224</f>
        <v>79</v>
      </c>
    </row>
    <row r="234" ht="16.5" spans="1:12">
      <c r="A234" s="121" t="s">
        <v>2223</v>
      </c>
      <c r="B234" s="121" t="s">
        <v>1927</v>
      </c>
      <c r="C234" s="121" t="s">
        <v>1926</v>
      </c>
      <c r="D234" s="121">
        <v>4</v>
      </c>
      <c r="E234" s="122">
        <f>防具!I31</f>
        <v>51</v>
      </c>
      <c r="F234">
        <f t="shared" ref="F234:J234" si="230">INT((E244-E234)/10)</f>
        <v>1</v>
      </c>
      <c r="G234" s="122">
        <f>防具!H31</f>
        <v>0</v>
      </c>
      <c r="H234">
        <f t="shared" si="230"/>
        <v>0</v>
      </c>
      <c r="I234" s="122">
        <f>防具!M31</f>
        <v>0</v>
      </c>
      <c r="J234">
        <f t="shared" si="230"/>
        <v>0</v>
      </c>
      <c r="K234" s="122">
        <f>防具!N31</f>
        <v>80</v>
      </c>
      <c r="L234">
        <f>INT((K244-K234)/10)</f>
        <v>1</v>
      </c>
    </row>
    <row r="235" ht="16.5" spans="1:11">
      <c r="A235" s="121" t="s">
        <v>2224</v>
      </c>
      <c r="B235" s="121" t="s">
        <v>1927</v>
      </c>
      <c r="C235" s="121" t="s">
        <v>1926</v>
      </c>
      <c r="D235" s="121">
        <v>4</v>
      </c>
      <c r="E235" s="11">
        <f t="shared" ref="E235:I235" si="231">E234+F234</f>
        <v>52</v>
      </c>
      <c r="G235" s="11">
        <f t="shared" si="231"/>
        <v>0</v>
      </c>
      <c r="I235" s="11">
        <f>I234+J234</f>
        <v>0</v>
      </c>
      <c r="K235" s="11">
        <f>K234+L234</f>
        <v>81</v>
      </c>
    </row>
    <row r="236" ht="16.5" spans="1:11">
      <c r="A236" s="121" t="s">
        <v>2225</v>
      </c>
      <c r="B236" s="121" t="s">
        <v>1927</v>
      </c>
      <c r="C236" s="121" t="s">
        <v>1926</v>
      </c>
      <c r="D236" s="121">
        <v>4</v>
      </c>
      <c r="E236" s="11">
        <f t="shared" ref="E236:I236" si="232">E235+F234</f>
        <v>53</v>
      </c>
      <c r="G236" s="11">
        <f t="shared" si="232"/>
        <v>0</v>
      </c>
      <c r="I236" s="11">
        <f>I235+J234</f>
        <v>0</v>
      </c>
      <c r="K236" s="11">
        <f>K235+L234</f>
        <v>82</v>
      </c>
    </row>
    <row r="237" ht="16.5" spans="1:11">
      <c r="A237" s="121" t="s">
        <v>2226</v>
      </c>
      <c r="B237" s="121" t="s">
        <v>1927</v>
      </c>
      <c r="C237" s="121" t="s">
        <v>1926</v>
      </c>
      <c r="D237" s="121">
        <v>4</v>
      </c>
      <c r="E237" s="11">
        <f t="shared" ref="E237:I237" si="233">E236+F234</f>
        <v>54</v>
      </c>
      <c r="G237" s="11">
        <f t="shared" si="233"/>
        <v>0</v>
      </c>
      <c r="I237" s="11">
        <f>I236+J234</f>
        <v>0</v>
      </c>
      <c r="K237" s="11">
        <f>K236+L234</f>
        <v>83</v>
      </c>
    </row>
    <row r="238" ht="16.5" spans="1:11">
      <c r="A238" s="121" t="s">
        <v>2227</v>
      </c>
      <c r="B238" s="121" t="s">
        <v>1927</v>
      </c>
      <c r="C238" s="121" t="s">
        <v>1926</v>
      </c>
      <c r="D238" s="121">
        <v>4</v>
      </c>
      <c r="E238" s="11">
        <f t="shared" ref="E238:I238" si="234">E237+F234</f>
        <v>55</v>
      </c>
      <c r="G238" s="11">
        <f t="shared" si="234"/>
        <v>0</v>
      </c>
      <c r="I238" s="11">
        <f>I237+J234</f>
        <v>0</v>
      </c>
      <c r="K238" s="11">
        <f>K237+L234</f>
        <v>84</v>
      </c>
    </row>
    <row r="239" ht="16.5" spans="1:11">
      <c r="A239" s="121" t="s">
        <v>2228</v>
      </c>
      <c r="B239" s="121" t="s">
        <v>1927</v>
      </c>
      <c r="C239" s="121" t="s">
        <v>1926</v>
      </c>
      <c r="D239" s="121">
        <v>4</v>
      </c>
      <c r="E239" s="11">
        <f t="shared" ref="E239:I239" si="235">E238+F234</f>
        <v>56</v>
      </c>
      <c r="G239" s="11">
        <f t="shared" si="235"/>
        <v>0</v>
      </c>
      <c r="I239" s="11">
        <f>I238+J234</f>
        <v>0</v>
      </c>
      <c r="K239" s="11">
        <f>K238+L234</f>
        <v>85</v>
      </c>
    </row>
    <row r="240" ht="16.5" spans="1:11">
      <c r="A240" s="121" t="s">
        <v>2229</v>
      </c>
      <c r="B240" s="121" t="s">
        <v>1927</v>
      </c>
      <c r="C240" s="121" t="s">
        <v>1926</v>
      </c>
      <c r="D240" s="121">
        <v>4</v>
      </c>
      <c r="E240" s="11">
        <f t="shared" ref="E240:I240" si="236">E239+F234</f>
        <v>57</v>
      </c>
      <c r="G240" s="11">
        <f t="shared" si="236"/>
        <v>0</v>
      </c>
      <c r="I240" s="11">
        <f>I239+J234</f>
        <v>0</v>
      </c>
      <c r="K240" s="11">
        <f>K239+L234</f>
        <v>86</v>
      </c>
    </row>
    <row r="241" ht="16.5" spans="1:11">
      <c r="A241" s="121" t="s">
        <v>2230</v>
      </c>
      <c r="B241" s="121" t="s">
        <v>1927</v>
      </c>
      <c r="C241" s="121" t="s">
        <v>1926</v>
      </c>
      <c r="D241" s="121">
        <v>4</v>
      </c>
      <c r="E241" s="11">
        <f t="shared" ref="E241:I241" si="237">E240+F234</f>
        <v>58</v>
      </c>
      <c r="G241" s="11">
        <f t="shared" si="237"/>
        <v>0</v>
      </c>
      <c r="I241" s="11">
        <f>I240+J234</f>
        <v>0</v>
      </c>
      <c r="K241" s="11">
        <f>K240+L234</f>
        <v>87</v>
      </c>
    </row>
    <row r="242" ht="16.5" spans="1:11">
      <c r="A242" s="121" t="s">
        <v>2231</v>
      </c>
      <c r="B242" s="121" t="s">
        <v>1927</v>
      </c>
      <c r="C242" s="121" t="s">
        <v>1926</v>
      </c>
      <c r="D242" s="121">
        <v>4</v>
      </c>
      <c r="E242" s="11">
        <f t="shared" ref="E242:I242" si="238">E241+F234</f>
        <v>59</v>
      </c>
      <c r="G242" s="11">
        <f t="shared" si="238"/>
        <v>0</v>
      </c>
      <c r="I242" s="11">
        <f>I241+J234</f>
        <v>0</v>
      </c>
      <c r="K242" s="11">
        <f>K241+L234</f>
        <v>88</v>
      </c>
    </row>
    <row r="243" ht="16.5" spans="1:11">
      <c r="A243" s="121" t="s">
        <v>2232</v>
      </c>
      <c r="B243" s="121" t="s">
        <v>1927</v>
      </c>
      <c r="C243" s="121" t="s">
        <v>1926</v>
      </c>
      <c r="D243" s="121">
        <v>4</v>
      </c>
      <c r="E243" s="11">
        <f t="shared" ref="E243:I243" si="239">E242+F234</f>
        <v>60</v>
      </c>
      <c r="G243" s="11">
        <f t="shared" si="239"/>
        <v>0</v>
      </c>
      <c r="I243" s="11">
        <f>I242+J234</f>
        <v>0</v>
      </c>
      <c r="K243" s="11">
        <f>K242+L234</f>
        <v>89</v>
      </c>
    </row>
    <row r="244" ht="16.5" spans="1:12">
      <c r="A244" s="121" t="s">
        <v>2233</v>
      </c>
      <c r="B244" s="121" t="s">
        <v>1927</v>
      </c>
      <c r="C244" s="121" t="s">
        <v>1926</v>
      </c>
      <c r="D244" s="121">
        <v>5</v>
      </c>
      <c r="E244" s="122">
        <f>防具!I32</f>
        <v>62</v>
      </c>
      <c r="F244">
        <f t="shared" ref="F244:J244" si="240">F234</f>
        <v>1</v>
      </c>
      <c r="G244" s="122">
        <f>防具!H32</f>
        <v>0</v>
      </c>
      <c r="H244">
        <f t="shared" si="240"/>
        <v>0</v>
      </c>
      <c r="I244" s="122">
        <f>防具!M32</f>
        <v>0</v>
      </c>
      <c r="J244">
        <f t="shared" si="240"/>
        <v>0</v>
      </c>
      <c r="K244" s="122">
        <f>防具!N32</f>
        <v>90</v>
      </c>
      <c r="L244">
        <f>L234</f>
        <v>1</v>
      </c>
    </row>
    <row r="245" ht="16.5" spans="1:11">
      <c r="A245" s="121" t="s">
        <v>2234</v>
      </c>
      <c r="B245" s="121" t="s">
        <v>1927</v>
      </c>
      <c r="C245" s="121" t="s">
        <v>1926</v>
      </c>
      <c r="D245" s="121">
        <v>5</v>
      </c>
      <c r="E245" s="11">
        <f t="shared" ref="E245:I245" si="241">E244+F244</f>
        <v>63</v>
      </c>
      <c r="G245" s="11">
        <f t="shared" si="241"/>
        <v>0</v>
      </c>
      <c r="I245" s="11">
        <f>I244+J244</f>
        <v>0</v>
      </c>
      <c r="K245" s="11">
        <f>K244+L244</f>
        <v>91</v>
      </c>
    </row>
    <row r="246" ht="16.5" spans="1:11">
      <c r="A246" s="121" t="s">
        <v>2235</v>
      </c>
      <c r="B246" s="121" t="s">
        <v>1927</v>
      </c>
      <c r="C246" s="121" t="s">
        <v>1926</v>
      </c>
      <c r="D246" s="121">
        <v>5</v>
      </c>
      <c r="E246" s="11">
        <f t="shared" ref="E246:I246" si="242">E245+F244</f>
        <v>64</v>
      </c>
      <c r="G246" s="11">
        <f t="shared" si="242"/>
        <v>0</v>
      </c>
      <c r="I246" s="11">
        <f>I245+J244</f>
        <v>0</v>
      </c>
      <c r="K246" s="11">
        <f>K245+L244</f>
        <v>92</v>
      </c>
    </row>
    <row r="247" ht="16.5" spans="1:11">
      <c r="A247" s="121" t="s">
        <v>2236</v>
      </c>
      <c r="B247" s="121" t="s">
        <v>1927</v>
      </c>
      <c r="C247" s="121" t="s">
        <v>1926</v>
      </c>
      <c r="D247" s="121">
        <v>5</v>
      </c>
      <c r="E247" s="11">
        <f t="shared" ref="E247:I247" si="243">E246+F244</f>
        <v>65</v>
      </c>
      <c r="G247" s="11">
        <f t="shared" si="243"/>
        <v>0</v>
      </c>
      <c r="I247" s="11">
        <f>I246+J244</f>
        <v>0</v>
      </c>
      <c r="K247" s="11">
        <f>K246+L244</f>
        <v>93</v>
      </c>
    </row>
    <row r="248" ht="16.5" spans="1:11">
      <c r="A248" s="121" t="s">
        <v>2237</v>
      </c>
      <c r="B248" s="121" t="s">
        <v>1927</v>
      </c>
      <c r="C248" s="121" t="s">
        <v>1926</v>
      </c>
      <c r="D248" s="121">
        <v>5</v>
      </c>
      <c r="E248" s="11">
        <f t="shared" ref="E248:I248" si="244">E247+F244</f>
        <v>66</v>
      </c>
      <c r="G248" s="11">
        <f t="shared" si="244"/>
        <v>0</v>
      </c>
      <c r="I248" s="11">
        <f>I247+J244</f>
        <v>0</v>
      </c>
      <c r="K248" s="11">
        <f>K247+L244</f>
        <v>94</v>
      </c>
    </row>
    <row r="249" ht="16.5" spans="1:11">
      <c r="A249" s="121" t="s">
        <v>2238</v>
      </c>
      <c r="B249" s="121" t="s">
        <v>1927</v>
      </c>
      <c r="C249" s="121" t="s">
        <v>1926</v>
      </c>
      <c r="D249" s="121">
        <v>5</v>
      </c>
      <c r="E249" s="11">
        <f t="shared" ref="E249:I249" si="245">E248+F244</f>
        <v>67</v>
      </c>
      <c r="G249" s="11">
        <f t="shared" si="245"/>
        <v>0</v>
      </c>
      <c r="I249" s="11">
        <f>I248+J244</f>
        <v>0</v>
      </c>
      <c r="K249" s="11">
        <f>K248+L244</f>
        <v>95</v>
      </c>
    </row>
    <row r="250" ht="16.5" spans="1:11">
      <c r="A250" s="121" t="s">
        <v>2239</v>
      </c>
      <c r="B250" s="121" t="s">
        <v>1927</v>
      </c>
      <c r="C250" s="121" t="s">
        <v>1926</v>
      </c>
      <c r="D250" s="121">
        <v>5</v>
      </c>
      <c r="E250" s="11">
        <f t="shared" ref="E250:I250" si="246">E249+F244</f>
        <v>68</v>
      </c>
      <c r="G250" s="11">
        <f t="shared" si="246"/>
        <v>0</v>
      </c>
      <c r="I250" s="11">
        <f>I249+J244</f>
        <v>0</v>
      </c>
      <c r="K250" s="11">
        <f>K249+L244</f>
        <v>96</v>
      </c>
    </row>
    <row r="251" ht="16.5" spans="1:11">
      <c r="A251" s="121" t="s">
        <v>2240</v>
      </c>
      <c r="B251" s="121" t="s">
        <v>1927</v>
      </c>
      <c r="C251" s="121" t="s">
        <v>1926</v>
      </c>
      <c r="D251" s="121">
        <v>5</v>
      </c>
      <c r="E251" s="11">
        <f t="shared" ref="E251:I251" si="247">E250+F244</f>
        <v>69</v>
      </c>
      <c r="G251" s="11">
        <f t="shared" si="247"/>
        <v>0</v>
      </c>
      <c r="I251" s="11">
        <f>I250+J244</f>
        <v>0</v>
      </c>
      <c r="K251" s="11">
        <f>K250+L244</f>
        <v>97</v>
      </c>
    </row>
    <row r="252" ht="16.5" spans="1:11">
      <c r="A252" s="121" t="s">
        <v>2241</v>
      </c>
      <c r="B252" s="121" t="s">
        <v>1927</v>
      </c>
      <c r="C252" s="121" t="s">
        <v>1926</v>
      </c>
      <c r="D252" s="121">
        <v>5</v>
      </c>
      <c r="E252" s="11">
        <f t="shared" ref="E252:I252" si="248">E251+F244</f>
        <v>70</v>
      </c>
      <c r="G252" s="11">
        <f t="shared" si="248"/>
        <v>0</v>
      </c>
      <c r="I252" s="11">
        <f>I251+J244</f>
        <v>0</v>
      </c>
      <c r="K252" s="11">
        <f>K251+L244</f>
        <v>98</v>
      </c>
    </row>
    <row r="253" ht="16.5" spans="1:11">
      <c r="A253" s="121" t="s">
        <v>2242</v>
      </c>
      <c r="B253" s="121" t="s">
        <v>1927</v>
      </c>
      <c r="C253" s="121" t="s">
        <v>1926</v>
      </c>
      <c r="D253" s="121">
        <v>5</v>
      </c>
      <c r="E253" s="11">
        <f t="shared" ref="E253:I253" si="249">E252+F244</f>
        <v>71</v>
      </c>
      <c r="G253" s="11">
        <f t="shared" si="249"/>
        <v>0</v>
      </c>
      <c r="I253" s="11">
        <f>I252+J244</f>
        <v>0</v>
      </c>
      <c r="K253" s="11">
        <f>K252+L244</f>
        <v>99</v>
      </c>
    </row>
    <row r="254" ht="16.5" spans="1:12">
      <c r="A254" s="123" t="s">
        <v>2243</v>
      </c>
      <c r="B254" s="123" t="s">
        <v>1929</v>
      </c>
      <c r="C254" s="123" t="s">
        <v>1928</v>
      </c>
      <c r="D254" s="123">
        <v>1</v>
      </c>
      <c r="E254" s="124">
        <f>防具!I34</f>
        <v>17</v>
      </c>
      <c r="F254">
        <f t="shared" ref="F254:J254" si="250">INT((E264-E254)/10)</f>
        <v>1</v>
      </c>
      <c r="G254" s="124">
        <f>防具!H34</f>
        <v>0</v>
      </c>
      <c r="H254">
        <f t="shared" si="250"/>
        <v>0</v>
      </c>
      <c r="I254" s="124">
        <f>防具!M34</f>
        <v>0</v>
      </c>
      <c r="J254">
        <f t="shared" si="250"/>
        <v>0</v>
      </c>
      <c r="K254" s="124">
        <f>防具!N34</f>
        <v>0</v>
      </c>
      <c r="L254">
        <f>INT((K264-K254)/10)</f>
        <v>0</v>
      </c>
    </row>
    <row r="255" ht="16.5" spans="1:11">
      <c r="A255" s="123" t="s">
        <v>2244</v>
      </c>
      <c r="B255" s="123" t="s">
        <v>1929</v>
      </c>
      <c r="C255" s="123" t="s">
        <v>1928</v>
      </c>
      <c r="D255" s="123">
        <v>1</v>
      </c>
      <c r="E255" s="11">
        <f t="shared" ref="E255:I255" si="251">E254+F254</f>
        <v>18</v>
      </c>
      <c r="G255" s="11">
        <f t="shared" si="251"/>
        <v>0</v>
      </c>
      <c r="I255" s="11">
        <f>I254+J254</f>
        <v>0</v>
      </c>
      <c r="K255" s="11">
        <f>K254+L254</f>
        <v>0</v>
      </c>
    </row>
    <row r="256" ht="16.5" spans="1:11">
      <c r="A256" s="123" t="s">
        <v>2245</v>
      </c>
      <c r="B256" s="123" t="s">
        <v>1929</v>
      </c>
      <c r="C256" s="123" t="s">
        <v>1928</v>
      </c>
      <c r="D256" s="123">
        <v>1</v>
      </c>
      <c r="E256" s="11">
        <f t="shared" ref="E256:I256" si="252">E255+F254</f>
        <v>19</v>
      </c>
      <c r="G256" s="11">
        <f t="shared" si="252"/>
        <v>0</v>
      </c>
      <c r="I256" s="11">
        <f>I255+J254</f>
        <v>0</v>
      </c>
      <c r="K256" s="11">
        <f>K255+L254</f>
        <v>0</v>
      </c>
    </row>
    <row r="257" ht="16.5" spans="1:11">
      <c r="A257" s="123" t="s">
        <v>2246</v>
      </c>
      <c r="B257" s="123" t="s">
        <v>1929</v>
      </c>
      <c r="C257" s="123" t="s">
        <v>1928</v>
      </c>
      <c r="D257" s="123">
        <v>1</v>
      </c>
      <c r="E257" s="11">
        <f t="shared" ref="E257:I257" si="253">E256+F254</f>
        <v>20</v>
      </c>
      <c r="G257" s="11">
        <f t="shared" si="253"/>
        <v>0</v>
      </c>
      <c r="I257" s="11">
        <f>I256+J254</f>
        <v>0</v>
      </c>
      <c r="K257" s="11">
        <f>K256+L254</f>
        <v>0</v>
      </c>
    </row>
    <row r="258" ht="16.5" spans="1:11">
      <c r="A258" s="123" t="s">
        <v>2247</v>
      </c>
      <c r="B258" s="123" t="s">
        <v>1929</v>
      </c>
      <c r="C258" s="123" t="s">
        <v>1928</v>
      </c>
      <c r="D258" s="123">
        <v>1</v>
      </c>
      <c r="E258" s="11">
        <f t="shared" ref="E258:I258" si="254">E257+F254</f>
        <v>21</v>
      </c>
      <c r="G258" s="11">
        <f t="shared" si="254"/>
        <v>0</v>
      </c>
      <c r="I258" s="11">
        <f>I257+J254</f>
        <v>0</v>
      </c>
      <c r="K258" s="11">
        <f>K257+L254</f>
        <v>0</v>
      </c>
    </row>
    <row r="259" ht="16.5" spans="1:11">
      <c r="A259" s="123" t="s">
        <v>2248</v>
      </c>
      <c r="B259" s="123" t="s">
        <v>1929</v>
      </c>
      <c r="C259" s="123" t="s">
        <v>1928</v>
      </c>
      <c r="D259" s="123">
        <v>1</v>
      </c>
      <c r="E259" s="11">
        <f t="shared" ref="E259:I259" si="255">E258+F254</f>
        <v>22</v>
      </c>
      <c r="G259" s="11">
        <f t="shared" si="255"/>
        <v>0</v>
      </c>
      <c r="I259" s="11">
        <f>I258+J254</f>
        <v>0</v>
      </c>
      <c r="K259" s="11">
        <f>K258+L254</f>
        <v>0</v>
      </c>
    </row>
    <row r="260" ht="16.5" spans="1:11">
      <c r="A260" s="123" t="s">
        <v>2249</v>
      </c>
      <c r="B260" s="123" t="s">
        <v>1929</v>
      </c>
      <c r="C260" s="123" t="s">
        <v>1928</v>
      </c>
      <c r="D260" s="123">
        <v>1</v>
      </c>
      <c r="E260" s="11">
        <f t="shared" ref="E260:I260" si="256">E259+F254</f>
        <v>23</v>
      </c>
      <c r="G260" s="11">
        <f t="shared" si="256"/>
        <v>0</v>
      </c>
      <c r="I260" s="11">
        <f>I259+J254</f>
        <v>0</v>
      </c>
      <c r="K260" s="11">
        <f>K259+L254</f>
        <v>0</v>
      </c>
    </row>
    <row r="261" ht="16.5" spans="1:11">
      <c r="A261" s="123" t="s">
        <v>2250</v>
      </c>
      <c r="B261" s="123" t="s">
        <v>1929</v>
      </c>
      <c r="C261" s="123" t="s">
        <v>1928</v>
      </c>
      <c r="D261" s="123">
        <v>1</v>
      </c>
      <c r="E261" s="11">
        <f t="shared" ref="E261:I261" si="257">E260+F254</f>
        <v>24</v>
      </c>
      <c r="G261" s="11">
        <f t="shared" si="257"/>
        <v>0</v>
      </c>
      <c r="I261" s="11">
        <f>I260+J254</f>
        <v>0</v>
      </c>
      <c r="K261" s="11">
        <f>K260+L254</f>
        <v>0</v>
      </c>
    </row>
    <row r="262" ht="16.5" spans="1:11">
      <c r="A262" s="123" t="s">
        <v>2251</v>
      </c>
      <c r="B262" s="123" t="s">
        <v>1929</v>
      </c>
      <c r="C262" s="123" t="s">
        <v>1928</v>
      </c>
      <c r="D262" s="123">
        <v>1</v>
      </c>
      <c r="E262" s="11">
        <f t="shared" ref="E262:I262" si="258">E261+F254</f>
        <v>25</v>
      </c>
      <c r="G262" s="11">
        <f t="shared" si="258"/>
        <v>0</v>
      </c>
      <c r="I262" s="11">
        <f>I261+J254</f>
        <v>0</v>
      </c>
      <c r="K262" s="11">
        <f>K261+L254</f>
        <v>0</v>
      </c>
    </row>
    <row r="263" ht="16.5" spans="1:11">
      <c r="A263" s="123" t="s">
        <v>2252</v>
      </c>
      <c r="B263" s="123" t="s">
        <v>1929</v>
      </c>
      <c r="C263" s="123" t="s">
        <v>1928</v>
      </c>
      <c r="D263" s="123">
        <v>1</v>
      </c>
      <c r="E263" s="11">
        <f t="shared" ref="E263:I263" si="259">E262+F254</f>
        <v>26</v>
      </c>
      <c r="G263" s="11">
        <f t="shared" si="259"/>
        <v>0</v>
      </c>
      <c r="I263" s="11">
        <f>I262+J254</f>
        <v>0</v>
      </c>
      <c r="K263" s="11">
        <f>K262+L254</f>
        <v>0</v>
      </c>
    </row>
    <row r="264" ht="16.5" spans="1:12">
      <c r="A264" s="123" t="s">
        <v>2253</v>
      </c>
      <c r="B264" s="123" t="s">
        <v>1929</v>
      </c>
      <c r="C264" s="123" t="s">
        <v>1928</v>
      </c>
      <c r="D264" s="123">
        <v>2</v>
      </c>
      <c r="E264" s="124">
        <f>防具!I35</f>
        <v>29</v>
      </c>
      <c r="F264">
        <f t="shared" ref="F264:J264" si="260">INT((E274-E264)/10)</f>
        <v>1</v>
      </c>
      <c r="G264" s="124">
        <f>防具!H35</f>
        <v>0</v>
      </c>
      <c r="H264">
        <f t="shared" si="260"/>
        <v>0</v>
      </c>
      <c r="I264" s="124">
        <f>防具!M35</f>
        <v>0</v>
      </c>
      <c r="J264">
        <f t="shared" si="260"/>
        <v>0</v>
      </c>
      <c r="K264" s="124">
        <f>防具!N35</f>
        <v>0</v>
      </c>
      <c r="L264">
        <f>INT((K274-K264)/10)</f>
        <v>0</v>
      </c>
    </row>
    <row r="265" ht="16.5" spans="1:11">
      <c r="A265" s="123" t="s">
        <v>2254</v>
      </c>
      <c r="B265" s="123" t="s">
        <v>1929</v>
      </c>
      <c r="C265" s="123" t="s">
        <v>1928</v>
      </c>
      <c r="D265" s="123">
        <v>2</v>
      </c>
      <c r="E265" s="11">
        <f t="shared" ref="E265:I265" si="261">E264+F264</f>
        <v>30</v>
      </c>
      <c r="G265" s="11">
        <f t="shared" si="261"/>
        <v>0</v>
      </c>
      <c r="I265" s="11">
        <f>I264+J264</f>
        <v>0</v>
      </c>
      <c r="K265" s="11">
        <f>K264+L264</f>
        <v>0</v>
      </c>
    </row>
    <row r="266" ht="16.5" spans="1:11">
      <c r="A266" s="123" t="s">
        <v>2255</v>
      </c>
      <c r="B266" s="123" t="s">
        <v>1929</v>
      </c>
      <c r="C266" s="123" t="s">
        <v>1928</v>
      </c>
      <c r="D266" s="123">
        <v>2</v>
      </c>
      <c r="E266" s="11">
        <f t="shared" ref="E266:I266" si="262">E265+F264</f>
        <v>31</v>
      </c>
      <c r="G266" s="11">
        <f t="shared" si="262"/>
        <v>0</v>
      </c>
      <c r="I266" s="11">
        <f>I265+J264</f>
        <v>0</v>
      </c>
      <c r="K266" s="11">
        <f>K265+L264</f>
        <v>0</v>
      </c>
    </row>
    <row r="267" ht="16.5" spans="1:11">
      <c r="A267" s="123" t="s">
        <v>2256</v>
      </c>
      <c r="B267" s="123" t="s">
        <v>1929</v>
      </c>
      <c r="C267" s="123" t="s">
        <v>1928</v>
      </c>
      <c r="D267" s="123">
        <v>2</v>
      </c>
      <c r="E267" s="11">
        <f t="shared" ref="E267:I267" si="263">E266+F264</f>
        <v>32</v>
      </c>
      <c r="G267" s="11">
        <f t="shared" si="263"/>
        <v>0</v>
      </c>
      <c r="I267" s="11">
        <f>I266+J264</f>
        <v>0</v>
      </c>
      <c r="K267" s="11">
        <f>K266+L264</f>
        <v>0</v>
      </c>
    </row>
    <row r="268" ht="16.5" spans="1:11">
      <c r="A268" s="123" t="s">
        <v>2257</v>
      </c>
      <c r="B268" s="123" t="s">
        <v>1929</v>
      </c>
      <c r="C268" s="123" t="s">
        <v>1928</v>
      </c>
      <c r="D268" s="123">
        <v>2</v>
      </c>
      <c r="E268" s="11">
        <f t="shared" ref="E268:I268" si="264">E267+F264</f>
        <v>33</v>
      </c>
      <c r="G268" s="11">
        <f t="shared" si="264"/>
        <v>0</v>
      </c>
      <c r="I268" s="11">
        <f>I267+J264</f>
        <v>0</v>
      </c>
      <c r="K268" s="11">
        <f>K267+L264</f>
        <v>0</v>
      </c>
    </row>
    <row r="269" ht="16.5" spans="1:11">
      <c r="A269" s="123" t="s">
        <v>2258</v>
      </c>
      <c r="B269" s="123" t="s">
        <v>1929</v>
      </c>
      <c r="C269" s="123" t="s">
        <v>1928</v>
      </c>
      <c r="D269" s="123">
        <v>2</v>
      </c>
      <c r="E269" s="11">
        <f t="shared" ref="E269:I269" si="265">E268+F264</f>
        <v>34</v>
      </c>
      <c r="G269" s="11">
        <f t="shared" si="265"/>
        <v>0</v>
      </c>
      <c r="I269" s="11">
        <f>I268+J264</f>
        <v>0</v>
      </c>
      <c r="K269" s="11">
        <f>K268+L264</f>
        <v>0</v>
      </c>
    </row>
    <row r="270" ht="16.5" spans="1:11">
      <c r="A270" s="123" t="s">
        <v>2259</v>
      </c>
      <c r="B270" s="123" t="s">
        <v>1929</v>
      </c>
      <c r="C270" s="123" t="s">
        <v>1928</v>
      </c>
      <c r="D270" s="123">
        <v>2</v>
      </c>
      <c r="E270" s="11">
        <f t="shared" ref="E270:I270" si="266">E269+F264</f>
        <v>35</v>
      </c>
      <c r="G270" s="11">
        <f t="shared" si="266"/>
        <v>0</v>
      </c>
      <c r="I270" s="11">
        <f>I269+J264</f>
        <v>0</v>
      </c>
      <c r="K270" s="11">
        <f>K269+L264</f>
        <v>0</v>
      </c>
    </row>
    <row r="271" ht="16.5" spans="1:11">
      <c r="A271" s="123" t="s">
        <v>2260</v>
      </c>
      <c r="B271" s="123" t="s">
        <v>1929</v>
      </c>
      <c r="C271" s="123" t="s">
        <v>1928</v>
      </c>
      <c r="D271" s="123">
        <v>2</v>
      </c>
      <c r="E271" s="11">
        <f t="shared" ref="E271:I271" si="267">E270+F264</f>
        <v>36</v>
      </c>
      <c r="G271" s="11">
        <f t="shared" si="267"/>
        <v>0</v>
      </c>
      <c r="I271" s="11">
        <f>I270+J264</f>
        <v>0</v>
      </c>
      <c r="K271" s="11">
        <f>K270+L264</f>
        <v>0</v>
      </c>
    </row>
    <row r="272" ht="16.5" spans="1:11">
      <c r="A272" s="123" t="s">
        <v>2261</v>
      </c>
      <c r="B272" s="123" t="s">
        <v>1929</v>
      </c>
      <c r="C272" s="123" t="s">
        <v>1928</v>
      </c>
      <c r="D272" s="123">
        <v>2</v>
      </c>
      <c r="E272" s="11">
        <f t="shared" ref="E272:I272" si="268">E271+F264</f>
        <v>37</v>
      </c>
      <c r="G272" s="11">
        <f t="shared" si="268"/>
        <v>0</v>
      </c>
      <c r="I272" s="11">
        <f>I271+J264</f>
        <v>0</v>
      </c>
      <c r="K272" s="11">
        <f>K271+L264</f>
        <v>0</v>
      </c>
    </row>
    <row r="273" ht="16.5" spans="1:11">
      <c r="A273" s="123" t="s">
        <v>2262</v>
      </c>
      <c r="B273" s="123" t="s">
        <v>1929</v>
      </c>
      <c r="C273" s="123" t="s">
        <v>1928</v>
      </c>
      <c r="D273" s="123">
        <v>2</v>
      </c>
      <c r="E273" s="11">
        <f t="shared" ref="E273:I273" si="269">E272+F264</f>
        <v>38</v>
      </c>
      <c r="G273" s="11">
        <f t="shared" si="269"/>
        <v>0</v>
      </c>
      <c r="I273" s="11">
        <f>I272+J264</f>
        <v>0</v>
      </c>
      <c r="K273" s="11">
        <f>K272+L264</f>
        <v>0</v>
      </c>
    </row>
    <row r="274" ht="16.5" spans="1:12">
      <c r="A274" s="123" t="s">
        <v>2263</v>
      </c>
      <c r="B274" s="123" t="s">
        <v>1929</v>
      </c>
      <c r="C274" s="123" t="s">
        <v>1928</v>
      </c>
      <c r="D274" s="123">
        <v>3</v>
      </c>
      <c r="E274" s="124">
        <f>防具!I36</f>
        <v>40</v>
      </c>
      <c r="F274">
        <f t="shared" ref="F274:J274" si="270">INT((E284-E274)/10)</f>
        <v>1</v>
      </c>
      <c r="G274" s="124">
        <f>防具!H36</f>
        <v>0</v>
      </c>
      <c r="H274">
        <f t="shared" si="270"/>
        <v>0</v>
      </c>
      <c r="I274" s="124">
        <f>防具!M36</f>
        <v>0</v>
      </c>
      <c r="J274">
        <f t="shared" si="270"/>
        <v>0</v>
      </c>
      <c r="K274" s="124">
        <f>防具!N36</f>
        <v>0</v>
      </c>
      <c r="L274">
        <f>INT((K284-K274)/10)</f>
        <v>0</v>
      </c>
    </row>
    <row r="275" ht="16.5" spans="1:11">
      <c r="A275" s="123" t="s">
        <v>2264</v>
      </c>
      <c r="B275" s="123" t="s">
        <v>1929</v>
      </c>
      <c r="C275" s="123" t="s">
        <v>1928</v>
      </c>
      <c r="D275" s="123">
        <v>3</v>
      </c>
      <c r="E275" s="11">
        <f t="shared" ref="E275:I275" si="271">E274+F274</f>
        <v>41</v>
      </c>
      <c r="G275" s="11">
        <f t="shared" si="271"/>
        <v>0</v>
      </c>
      <c r="I275" s="11">
        <f>I274+J274</f>
        <v>0</v>
      </c>
      <c r="K275" s="11">
        <f>K274+L274</f>
        <v>0</v>
      </c>
    </row>
    <row r="276" ht="16.5" spans="1:11">
      <c r="A276" s="123" t="s">
        <v>2265</v>
      </c>
      <c r="B276" s="123" t="s">
        <v>1929</v>
      </c>
      <c r="C276" s="123" t="s">
        <v>1928</v>
      </c>
      <c r="D276" s="123">
        <v>3</v>
      </c>
      <c r="E276" s="11">
        <f t="shared" ref="E276:I276" si="272">E275+F274</f>
        <v>42</v>
      </c>
      <c r="G276" s="11">
        <f t="shared" si="272"/>
        <v>0</v>
      </c>
      <c r="I276" s="11">
        <f>I275+J274</f>
        <v>0</v>
      </c>
      <c r="K276" s="11">
        <f>K275+L274</f>
        <v>0</v>
      </c>
    </row>
    <row r="277" ht="16.5" spans="1:11">
      <c r="A277" s="123" t="s">
        <v>2266</v>
      </c>
      <c r="B277" s="123" t="s">
        <v>1929</v>
      </c>
      <c r="C277" s="123" t="s">
        <v>1928</v>
      </c>
      <c r="D277" s="123">
        <v>3</v>
      </c>
      <c r="E277" s="11">
        <f t="shared" ref="E277:I277" si="273">E276+F274</f>
        <v>43</v>
      </c>
      <c r="G277" s="11">
        <f t="shared" si="273"/>
        <v>0</v>
      </c>
      <c r="I277" s="11">
        <f>I276+J274</f>
        <v>0</v>
      </c>
      <c r="K277" s="11">
        <f>K276+L274</f>
        <v>0</v>
      </c>
    </row>
    <row r="278" ht="16.5" spans="1:11">
      <c r="A278" s="123" t="s">
        <v>2267</v>
      </c>
      <c r="B278" s="123" t="s">
        <v>1929</v>
      </c>
      <c r="C278" s="123" t="s">
        <v>1928</v>
      </c>
      <c r="D278" s="123">
        <v>3</v>
      </c>
      <c r="E278" s="11">
        <f t="shared" ref="E278:I278" si="274">E277+F274</f>
        <v>44</v>
      </c>
      <c r="G278" s="11">
        <f t="shared" si="274"/>
        <v>0</v>
      </c>
      <c r="I278" s="11">
        <f>I277+J274</f>
        <v>0</v>
      </c>
      <c r="K278" s="11">
        <f>K277+L274</f>
        <v>0</v>
      </c>
    </row>
    <row r="279" ht="16.5" spans="1:11">
      <c r="A279" s="123" t="s">
        <v>2268</v>
      </c>
      <c r="B279" s="123" t="s">
        <v>1929</v>
      </c>
      <c r="C279" s="123" t="s">
        <v>1928</v>
      </c>
      <c r="D279" s="123">
        <v>3</v>
      </c>
      <c r="E279" s="11">
        <f t="shared" ref="E279:I279" si="275">E278+F274</f>
        <v>45</v>
      </c>
      <c r="G279" s="11">
        <f t="shared" si="275"/>
        <v>0</v>
      </c>
      <c r="I279" s="11">
        <f>I278+J274</f>
        <v>0</v>
      </c>
      <c r="K279" s="11">
        <f>K278+L274</f>
        <v>0</v>
      </c>
    </row>
    <row r="280" ht="16.5" spans="1:11">
      <c r="A280" s="123" t="s">
        <v>2269</v>
      </c>
      <c r="B280" s="123" t="s">
        <v>1929</v>
      </c>
      <c r="C280" s="123" t="s">
        <v>1928</v>
      </c>
      <c r="D280" s="123">
        <v>3</v>
      </c>
      <c r="E280" s="11">
        <f t="shared" ref="E280:I280" si="276">E279+F274</f>
        <v>46</v>
      </c>
      <c r="G280" s="11">
        <f t="shared" si="276"/>
        <v>0</v>
      </c>
      <c r="I280" s="11">
        <f>I279+J274</f>
        <v>0</v>
      </c>
      <c r="K280" s="11">
        <f>K279+L274</f>
        <v>0</v>
      </c>
    </row>
    <row r="281" ht="16.5" spans="1:11">
      <c r="A281" s="123" t="s">
        <v>2270</v>
      </c>
      <c r="B281" s="123" t="s">
        <v>1929</v>
      </c>
      <c r="C281" s="123" t="s">
        <v>1928</v>
      </c>
      <c r="D281" s="123">
        <v>3</v>
      </c>
      <c r="E281" s="11">
        <f t="shared" ref="E281:I281" si="277">E280+F274</f>
        <v>47</v>
      </c>
      <c r="G281" s="11">
        <f t="shared" si="277"/>
        <v>0</v>
      </c>
      <c r="I281" s="11">
        <f>I280+J274</f>
        <v>0</v>
      </c>
      <c r="K281" s="11">
        <f>K280+L274</f>
        <v>0</v>
      </c>
    </row>
    <row r="282" ht="16.5" spans="1:11">
      <c r="A282" s="123" t="s">
        <v>2271</v>
      </c>
      <c r="B282" s="123" t="s">
        <v>1929</v>
      </c>
      <c r="C282" s="123" t="s">
        <v>1928</v>
      </c>
      <c r="D282" s="123">
        <v>3</v>
      </c>
      <c r="E282" s="11">
        <f t="shared" ref="E282:I282" si="278">E281+F274</f>
        <v>48</v>
      </c>
      <c r="G282" s="11">
        <f t="shared" si="278"/>
        <v>0</v>
      </c>
      <c r="I282" s="11">
        <f>I281+J274</f>
        <v>0</v>
      </c>
      <c r="K282" s="11">
        <f>K281+L274</f>
        <v>0</v>
      </c>
    </row>
    <row r="283" ht="16.5" spans="1:11">
      <c r="A283" s="123" t="s">
        <v>2272</v>
      </c>
      <c r="B283" s="123" t="s">
        <v>1929</v>
      </c>
      <c r="C283" s="123" t="s">
        <v>1928</v>
      </c>
      <c r="D283" s="123">
        <v>3</v>
      </c>
      <c r="E283" s="11">
        <f t="shared" ref="E283:I283" si="279">E282+F274</f>
        <v>49</v>
      </c>
      <c r="G283" s="11">
        <f t="shared" si="279"/>
        <v>0</v>
      </c>
      <c r="I283" s="11">
        <f>I282+J274</f>
        <v>0</v>
      </c>
      <c r="K283" s="11">
        <f>K282+L274</f>
        <v>0</v>
      </c>
    </row>
    <row r="284" ht="16.5" spans="1:12">
      <c r="A284" s="123" t="s">
        <v>2273</v>
      </c>
      <c r="B284" s="123" t="s">
        <v>1929</v>
      </c>
      <c r="C284" s="123" t="s">
        <v>1928</v>
      </c>
      <c r="D284" s="123">
        <v>4</v>
      </c>
      <c r="E284" s="124">
        <f>防具!I37</f>
        <v>51</v>
      </c>
      <c r="F284">
        <f t="shared" ref="F284:J284" si="280">INT((E294-E284)/10)</f>
        <v>1</v>
      </c>
      <c r="G284" s="124">
        <f>防具!H37</f>
        <v>0</v>
      </c>
      <c r="H284">
        <f t="shared" si="280"/>
        <v>0</v>
      </c>
      <c r="I284" s="124">
        <f>防具!M37</f>
        <v>0</v>
      </c>
      <c r="J284">
        <f t="shared" si="280"/>
        <v>0</v>
      </c>
      <c r="K284" s="124">
        <f>防具!N37</f>
        <v>0</v>
      </c>
      <c r="L284">
        <f>INT((K294-K284)/10)</f>
        <v>0</v>
      </c>
    </row>
    <row r="285" ht="16.5" spans="1:11">
      <c r="A285" s="123" t="s">
        <v>2274</v>
      </c>
      <c r="B285" s="123" t="s">
        <v>1929</v>
      </c>
      <c r="C285" s="123" t="s">
        <v>1928</v>
      </c>
      <c r="D285" s="123">
        <v>4</v>
      </c>
      <c r="E285" s="11">
        <f t="shared" ref="E285:I285" si="281">E284+F284</f>
        <v>52</v>
      </c>
      <c r="G285" s="11">
        <f t="shared" si="281"/>
        <v>0</v>
      </c>
      <c r="I285" s="11">
        <f>I284+J284</f>
        <v>0</v>
      </c>
      <c r="K285" s="11">
        <f>K284+L284</f>
        <v>0</v>
      </c>
    </row>
    <row r="286" ht="16.5" spans="1:11">
      <c r="A286" s="123" t="s">
        <v>2275</v>
      </c>
      <c r="B286" s="123" t="s">
        <v>1929</v>
      </c>
      <c r="C286" s="123" t="s">
        <v>1928</v>
      </c>
      <c r="D286" s="123">
        <v>4</v>
      </c>
      <c r="E286" s="11">
        <f t="shared" ref="E286:I286" si="282">E285+F284</f>
        <v>53</v>
      </c>
      <c r="G286" s="11">
        <f t="shared" si="282"/>
        <v>0</v>
      </c>
      <c r="I286" s="11">
        <f>I285+J284</f>
        <v>0</v>
      </c>
      <c r="K286" s="11">
        <f>K285+L284</f>
        <v>0</v>
      </c>
    </row>
    <row r="287" ht="16.5" spans="1:11">
      <c r="A287" s="123" t="s">
        <v>2276</v>
      </c>
      <c r="B287" s="123" t="s">
        <v>1929</v>
      </c>
      <c r="C287" s="123" t="s">
        <v>1928</v>
      </c>
      <c r="D287" s="123">
        <v>4</v>
      </c>
      <c r="E287" s="11">
        <f t="shared" ref="E287:I287" si="283">E286+F284</f>
        <v>54</v>
      </c>
      <c r="G287" s="11">
        <f t="shared" si="283"/>
        <v>0</v>
      </c>
      <c r="I287" s="11">
        <f>I286+J284</f>
        <v>0</v>
      </c>
      <c r="K287" s="11">
        <f>K286+L284</f>
        <v>0</v>
      </c>
    </row>
    <row r="288" ht="16.5" spans="1:11">
      <c r="A288" s="123" t="s">
        <v>2277</v>
      </c>
      <c r="B288" s="123" t="s">
        <v>1929</v>
      </c>
      <c r="C288" s="123" t="s">
        <v>1928</v>
      </c>
      <c r="D288" s="123">
        <v>4</v>
      </c>
      <c r="E288" s="11">
        <f t="shared" ref="E288:I288" si="284">E287+F284</f>
        <v>55</v>
      </c>
      <c r="G288" s="11">
        <f t="shared" si="284"/>
        <v>0</v>
      </c>
      <c r="I288" s="11">
        <f>I287+J284</f>
        <v>0</v>
      </c>
      <c r="K288" s="11">
        <f>K287+L284</f>
        <v>0</v>
      </c>
    </row>
    <row r="289" ht="16.5" spans="1:11">
      <c r="A289" s="123" t="s">
        <v>2278</v>
      </c>
      <c r="B289" s="123" t="s">
        <v>1929</v>
      </c>
      <c r="C289" s="123" t="s">
        <v>1928</v>
      </c>
      <c r="D289" s="123">
        <v>4</v>
      </c>
      <c r="E289" s="11">
        <f t="shared" ref="E289:I289" si="285">E288+F284</f>
        <v>56</v>
      </c>
      <c r="G289" s="11">
        <f t="shared" si="285"/>
        <v>0</v>
      </c>
      <c r="I289" s="11">
        <f>I288+J284</f>
        <v>0</v>
      </c>
      <c r="K289" s="11">
        <f>K288+L284</f>
        <v>0</v>
      </c>
    </row>
    <row r="290" ht="16.5" spans="1:11">
      <c r="A290" s="123" t="s">
        <v>2279</v>
      </c>
      <c r="B290" s="123" t="s">
        <v>1929</v>
      </c>
      <c r="C290" s="123" t="s">
        <v>1928</v>
      </c>
      <c r="D290" s="123">
        <v>4</v>
      </c>
      <c r="E290" s="11">
        <f t="shared" ref="E290:I290" si="286">E289+F284</f>
        <v>57</v>
      </c>
      <c r="G290" s="11">
        <f t="shared" si="286"/>
        <v>0</v>
      </c>
      <c r="I290" s="11">
        <f>I289+J284</f>
        <v>0</v>
      </c>
      <c r="K290" s="11">
        <f>K289+L284</f>
        <v>0</v>
      </c>
    </row>
    <row r="291" ht="16.5" spans="1:11">
      <c r="A291" s="123" t="s">
        <v>2280</v>
      </c>
      <c r="B291" s="123" t="s">
        <v>1929</v>
      </c>
      <c r="C291" s="123" t="s">
        <v>1928</v>
      </c>
      <c r="D291" s="123">
        <v>4</v>
      </c>
      <c r="E291" s="11">
        <f t="shared" ref="E291:I291" si="287">E290+F284</f>
        <v>58</v>
      </c>
      <c r="G291" s="11">
        <f t="shared" si="287"/>
        <v>0</v>
      </c>
      <c r="I291" s="11">
        <f>I290+J284</f>
        <v>0</v>
      </c>
      <c r="K291" s="11">
        <f>K290+L284</f>
        <v>0</v>
      </c>
    </row>
    <row r="292" ht="16.5" spans="1:11">
      <c r="A292" s="123" t="s">
        <v>2281</v>
      </c>
      <c r="B292" s="123" t="s">
        <v>1929</v>
      </c>
      <c r="C292" s="123" t="s">
        <v>1928</v>
      </c>
      <c r="D292" s="123">
        <v>4</v>
      </c>
      <c r="E292" s="11">
        <f t="shared" ref="E292:I292" si="288">E291+F284</f>
        <v>59</v>
      </c>
      <c r="G292" s="11">
        <f t="shared" si="288"/>
        <v>0</v>
      </c>
      <c r="I292" s="11">
        <f>I291+J284</f>
        <v>0</v>
      </c>
      <c r="K292" s="11">
        <f>K291+L284</f>
        <v>0</v>
      </c>
    </row>
    <row r="293" ht="16.5" spans="1:11">
      <c r="A293" s="123" t="s">
        <v>2282</v>
      </c>
      <c r="B293" s="123" t="s">
        <v>1929</v>
      </c>
      <c r="C293" s="123" t="s">
        <v>1928</v>
      </c>
      <c r="D293" s="123">
        <v>4</v>
      </c>
      <c r="E293" s="11">
        <f t="shared" ref="E293:I293" si="289">E292+F284</f>
        <v>60</v>
      </c>
      <c r="G293" s="11">
        <f t="shared" si="289"/>
        <v>0</v>
      </c>
      <c r="I293" s="11">
        <f>I292+J284</f>
        <v>0</v>
      </c>
      <c r="K293" s="11">
        <f>K292+L284</f>
        <v>0</v>
      </c>
    </row>
    <row r="294" ht="16.5" spans="1:12">
      <c r="A294" s="123" t="s">
        <v>2283</v>
      </c>
      <c r="B294" s="123" t="s">
        <v>1929</v>
      </c>
      <c r="C294" s="123" t="s">
        <v>1928</v>
      </c>
      <c r="D294" s="123">
        <v>5</v>
      </c>
      <c r="E294" s="124">
        <f>防具!I38</f>
        <v>62</v>
      </c>
      <c r="F294">
        <f t="shared" ref="F294:J294" si="290">F284</f>
        <v>1</v>
      </c>
      <c r="G294" s="124">
        <f>防具!H38</f>
        <v>0</v>
      </c>
      <c r="H294">
        <f t="shared" si="290"/>
        <v>0</v>
      </c>
      <c r="I294" s="124">
        <f>防具!M38</f>
        <v>0</v>
      </c>
      <c r="J294">
        <f t="shared" si="290"/>
        <v>0</v>
      </c>
      <c r="K294" s="124">
        <f>防具!N38</f>
        <v>0</v>
      </c>
      <c r="L294">
        <f>L284</f>
        <v>0</v>
      </c>
    </row>
    <row r="295" ht="16.5" spans="1:11">
      <c r="A295" s="123" t="s">
        <v>2284</v>
      </c>
      <c r="B295" s="123" t="s">
        <v>1929</v>
      </c>
      <c r="C295" s="123" t="s">
        <v>1928</v>
      </c>
      <c r="D295" s="123">
        <v>5</v>
      </c>
      <c r="E295" s="11">
        <f t="shared" ref="E295:I295" si="291">E294+F294</f>
        <v>63</v>
      </c>
      <c r="G295" s="11">
        <f t="shared" si="291"/>
        <v>0</v>
      </c>
      <c r="I295" s="11">
        <f>I294+J294</f>
        <v>0</v>
      </c>
      <c r="K295" s="11">
        <f>K294+L294</f>
        <v>0</v>
      </c>
    </row>
    <row r="296" ht="16.5" spans="1:11">
      <c r="A296" s="123" t="s">
        <v>2285</v>
      </c>
      <c r="B296" s="123" t="s">
        <v>1929</v>
      </c>
      <c r="C296" s="123" t="s">
        <v>1928</v>
      </c>
      <c r="D296" s="123">
        <v>5</v>
      </c>
      <c r="E296" s="11">
        <f t="shared" ref="E296:I296" si="292">E295+F294</f>
        <v>64</v>
      </c>
      <c r="G296" s="11">
        <f t="shared" si="292"/>
        <v>0</v>
      </c>
      <c r="I296" s="11">
        <f>I295+J294</f>
        <v>0</v>
      </c>
      <c r="K296" s="11">
        <f>K295+L294</f>
        <v>0</v>
      </c>
    </row>
    <row r="297" ht="16.5" spans="1:11">
      <c r="A297" s="123" t="s">
        <v>2286</v>
      </c>
      <c r="B297" s="123" t="s">
        <v>1929</v>
      </c>
      <c r="C297" s="123" t="s">
        <v>1928</v>
      </c>
      <c r="D297" s="123">
        <v>5</v>
      </c>
      <c r="E297" s="11">
        <f t="shared" ref="E297:I297" si="293">E296+F294</f>
        <v>65</v>
      </c>
      <c r="G297" s="11">
        <f t="shared" si="293"/>
        <v>0</v>
      </c>
      <c r="I297" s="11">
        <f>I296+J294</f>
        <v>0</v>
      </c>
      <c r="K297" s="11">
        <f>K296+L294</f>
        <v>0</v>
      </c>
    </row>
    <row r="298" ht="16.5" spans="1:11">
      <c r="A298" s="123" t="s">
        <v>2287</v>
      </c>
      <c r="B298" s="123" t="s">
        <v>1929</v>
      </c>
      <c r="C298" s="123" t="s">
        <v>1928</v>
      </c>
      <c r="D298" s="123">
        <v>5</v>
      </c>
      <c r="E298" s="11">
        <f t="shared" ref="E298:I298" si="294">E297+F294</f>
        <v>66</v>
      </c>
      <c r="G298" s="11">
        <f t="shared" si="294"/>
        <v>0</v>
      </c>
      <c r="I298" s="11">
        <f>I297+J294</f>
        <v>0</v>
      </c>
      <c r="K298" s="11">
        <f>K297+L294</f>
        <v>0</v>
      </c>
    </row>
    <row r="299" ht="16.5" spans="1:11">
      <c r="A299" s="123" t="s">
        <v>2288</v>
      </c>
      <c r="B299" s="123" t="s">
        <v>1929</v>
      </c>
      <c r="C299" s="123" t="s">
        <v>1928</v>
      </c>
      <c r="D299" s="123">
        <v>5</v>
      </c>
      <c r="E299" s="11">
        <f t="shared" ref="E299:I299" si="295">E298+F294</f>
        <v>67</v>
      </c>
      <c r="G299" s="11">
        <f t="shared" si="295"/>
        <v>0</v>
      </c>
      <c r="I299" s="11">
        <f>I298+J294</f>
        <v>0</v>
      </c>
      <c r="K299" s="11">
        <f>K298+L294</f>
        <v>0</v>
      </c>
    </row>
    <row r="300" ht="16.5" spans="1:11">
      <c r="A300" s="123" t="s">
        <v>2289</v>
      </c>
      <c r="B300" s="123" t="s">
        <v>1929</v>
      </c>
      <c r="C300" s="123" t="s">
        <v>1928</v>
      </c>
      <c r="D300" s="123">
        <v>5</v>
      </c>
      <c r="E300" s="11">
        <f t="shared" ref="E300:I300" si="296">E299+F294</f>
        <v>68</v>
      </c>
      <c r="G300" s="11">
        <f t="shared" si="296"/>
        <v>0</v>
      </c>
      <c r="I300" s="11">
        <f>I299+J294</f>
        <v>0</v>
      </c>
      <c r="K300" s="11">
        <f>K299+L294</f>
        <v>0</v>
      </c>
    </row>
    <row r="301" ht="16.5" spans="1:11">
      <c r="A301" s="123" t="s">
        <v>2290</v>
      </c>
      <c r="B301" s="123" t="s">
        <v>1929</v>
      </c>
      <c r="C301" s="123" t="s">
        <v>1928</v>
      </c>
      <c r="D301" s="123">
        <v>5</v>
      </c>
      <c r="E301" s="11">
        <f t="shared" ref="E301:I301" si="297">E300+F294</f>
        <v>69</v>
      </c>
      <c r="G301" s="11">
        <f t="shared" si="297"/>
        <v>0</v>
      </c>
      <c r="I301" s="11">
        <f>I300+J294</f>
        <v>0</v>
      </c>
      <c r="K301" s="11">
        <f>K300+L294</f>
        <v>0</v>
      </c>
    </row>
    <row r="302" ht="16.5" spans="1:11">
      <c r="A302" s="123" t="s">
        <v>2291</v>
      </c>
      <c r="B302" s="123" t="s">
        <v>1929</v>
      </c>
      <c r="C302" s="123" t="s">
        <v>1928</v>
      </c>
      <c r="D302" s="123">
        <v>5</v>
      </c>
      <c r="E302" s="11">
        <f t="shared" ref="E302:I302" si="298">E301+F294</f>
        <v>70</v>
      </c>
      <c r="G302" s="11">
        <f t="shared" si="298"/>
        <v>0</v>
      </c>
      <c r="I302" s="11">
        <f>I301+J294</f>
        <v>0</v>
      </c>
      <c r="K302" s="11">
        <f>K301+L294</f>
        <v>0</v>
      </c>
    </row>
    <row r="303" ht="16.5" spans="1:11">
      <c r="A303" s="123" t="s">
        <v>2292</v>
      </c>
      <c r="B303" s="123" t="s">
        <v>1929</v>
      </c>
      <c r="C303" s="123" t="s">
        <v>1928</v>
      </c>
      <c r="D303" s="123">
        <v>5</v>
      </c>
      <c r="E303" s="11">
        <f t="shared" ref="E303:I303" si="299">E302+F294</f>
        <v>71</v>
      </c>
      <c r="G303" s="11">
        <f t="shared" si="299"/>
        <v>0</v>
      </c>
      <c r="I303" s="11">
        <f>I302+J294</f>
        <v>0</v>
      </c>
      <c r="K303" s="11">
        <f>K302+L294</f>
        <v>0</v>
      </c>
    </row>
    <row r="304" ht="16.5" spans="1:12">
      <c r="A304" s="121" t="s">
        <v>2293</v>
      </c>
      <c r="B304" s="121" t="s">
        <v>1937</v>
      </c>
      <c r="C304" s="121" t="s">
        <v>1936</v>
      </c>
      <c r="D304" s="121">
        <v>1</v>
      </c>
      <c r="E304" s="122">
        <f>防具!I58</f>
        <v>22</v>
      </c>
      <c r="F304">
        <f t="shared" ref="F304:J304" si="300">INT((E314-E304)/10)</f>
        <v>1</v>
      </c>
      <c r="G304" s="122">
        <f>防具!H58</f>
        <v>145</v>
      </c>
      <c r="H304">
        <f t="shared" si="300"/>
        <v>7</v>
      </c>
      <c r="I304" s="122">
        <f>防具!M58</f>
        <v>0</v>
      </c>
      <c r="J304">
        <f t="shared" si="300"/>
        <v>0</v>
      </c>
      <c r="K304" s="122">
        <f>防具!N58</f>
        <v>0</v>
      </c>
      <c r="L304">
        <f>INT((K314-K304)/10)</f>
        <v>0</v>
      </c>
    </row>
    <row r="305" ht="16.5" spans="1:11">
      <c r="A305" s="121" t="s">
        <v>2294</v>
      </c>
      <c r="B305" s="121" t="s">
        <v>1937</v>
      </c>
      <c r="C305" s="121" t="s">
        <v>1936</v>
      </c>
      <c r="D305" s="121">
        <v>1</v>
      </c>
      <c r="E305" s="11">
        <f t="shared" ref="E305:I305" si="301">E304+F304</f>
        <v>23</v>
      </c>
      <c r="G305" s="11">
        <f t="shared" si="301"/>
        <v>152</v>
      </c>
      <c r="I305" s="11">
        <f>I304+J304</f>
        <v>0</v>
      </c>
      <c r="K305" s="11">
        <f>K304+L304</f>
        <v>0</v>
      </c>
    </row>
    <row r="306" ht="16.5" spans="1:11">
      <c r="A306" s="121" t="s">
        <v>2295</v>
      </c>
      <c r="B306" s="121" t="s">
        <v>1937</v>
      </c>
      <c r="C306" s="121" t="s">
        <v>1936</v>
      </c>
      <c r="D306" s="121">
        <v>1</v>
      </c>
      <c r="E306" s="11">
        <f t="shared" ref="E306:I306" si="302">E305+F304</f>
        <v>24</v>
      </c>
      <c r="G306" s="11">
        <f t="shared" si="302"/>
        <v>159</v>
      </c>
      <c r="I306" s="11">
        <f>I305+J304</f>
        <v>0</v>
      </c>
      <c r="K306" s="11">
        <f>K305+L304</f>
        <v>0</v>
      </c>
    </row>
    <row r="307" ht="16.5" spans="1:11">
      <c r="A307" s="121" t="s">
        <v>2296</v>
      </c>
      <c r="B307" s="121" t="s">
        <v>1937</v>
      </c>
      <c r="C307" s="121" t="s">
        <v>1936</v>
      </c>
      <c r="D307" s="121">
        <v>1</v>
      </c>
      <c r="E307" s="11">
        <f t="shared" ref="E307:I307" si="303">E306+F304</f>
        <v>25</v>
      </c>
      <c r="G307" s="11">
        <f t="shared" si="303"/>
        <v>166</v>
      </c>
      <c r="I307" s="11">
        <f>I306+J304</f>
        <v>0</v>
      </c>
      <c r="K307" s="11">
        <f>K306+L304</f>
        <v>0</v>
      </c>
    </row>
    <row r="308" ht="16.5" spans="1:11">
      <c r="A308" s="121" t="s">
        <v>2297</v>
      </c>
      <c r="B308" s="121" t="s">
        <v>1937</v>
      </c>
      <c r="C308" s="121" t="s">
        <v>1936</v>
      </c>
      <c r="D308" s="121">
        <v>1</v>
      </c>
      <c r="E308" s="11">
        <f t="shared" ref="E308:I308" si="304">E307+F304</f>
        <v>26</v>
      </c>
      <c r="G308" s="11">
        <f t="shared" si="304"/>
        <v>173</v>
      </c>
      <c r="I308" s="11">
        <f>I307+J304</f>
        <v>0</v>
      </c>
      <c r="K308" s="11">
        <f>K307+L304</f>
        <v>0</v>
      </c>
    </row>
    <row r="309" ht="16.5" spans="1:11">
      <c r="A309" s="121" t="s">
        <v>2298</v>
      </c>
      <c r="B309" s="121" t="s">
        <v>1937</v>
      </c>
      <c r="C309" s="121" t="s">
        <v>1936</v>
      </c>
      <c r="D309" s="121">
        <v>1</v>
      </c>
      <c r="E309" s="11">
        <f t="shared" ref="E309:I309" si="305">E308+F304</f>
        <v>27</v>
      </c>
      <c r="G309" s="11">
        <f t="shared" si="305"/>
        <v>180</v>
      </c>
      <c r="I309" s="11">
        <f>I308+J304</f>
        <v>0</v>
      </c>
      <c r="K309" s="11">
        <f>K308+L304</f>
        <v>0</v>
      </c>
    </row>
    <row r="310" ht="16.5" spans="1:11">
      <c r="A310" s="121" t="s">
        <v>2299</v>
      </c>
      <c r="B310" s="121" t="s">
        <v>1937</v>
      </c>
      <c r="C310" s="121" t="s">
        <v>1936</v>
      </c>
      <c r="D310" s="121">
        <v>1</v>
      </c>
      <c r="E310" s="11">
        <f t="shared" ref="E310:I310" si="306">E309+F304</f>
        <v>28</v>
      </c>
      <c r="G310" s="11">
        <f t="shared" si="306"/>
        <v>187</v>
      </c>
      <c r="I310" s="11">
        <f>I309+J304</f>
        <v>0</v>
      </c>
      <c r="K310" s="11">
        <f>K309+L304</f>
        <v>0</v>
      </c>
    </row>
    <row r="311" ht="16.5" spans="1:11">
      <c r="A311" s="121" t="s">
        <v>2300</v>
      </c>
      <c r="B311" s="121" t="s">
        <v>1937</v>
      </c>
      <c r="C311" s="121" t="s">
        <v>1936</v>
      </c>
      <c r="D311" s="121">
        <v>1</v>
      </c>
      <c r="E311" s="11">
        <f t="shared" ref="E311:I311" si="307">E310+F304</f>
        <v>29</v>
      </c>
      <c r="G311" s="11">
        <f t="shared" si="307"/>
        <v>194</v>
      </c>
      <c r="I311" s="11">
        <f>I310+J304</f>
        <v>0</v>
      </c>
      <c r="K311" s="11">
        <f>K310+L304</f>
        <v>0</v>
      </c>
    </row>
    <row r="312" ht="16.5" spans="1:11">
      <c r="A312" s="121" t="s">
        <v>2301</v>
      </c>
      <c r="B312" s="121" t="s">
        <v>1937</v>
      </c>
      <c r="C312" s="121" t="s">
        <v>1936</v>
      </c>
      <c r="D312" s="121">
        <v>1</v>
      </c>
      <c r="E312" s="11">
        <f t="shared" ref="E312:I312" si="308">E311+F304</f>
        <v>30</v>
      </c>
      <c r="G312" s="11">
        <f t="shared" si="308"/>
        <v>201</v>
      </c>
      <c r="I312" s="11">
        <f>I311+J304</f>
        <v>0</v>
      </c>
      <c r="K312" s="11">
        <f>K311+L304</f>
        <v>0</v>
      </c>
    </row>
    <row r="313" ht="16.5" spans="1:11">
      <c r="A313" s="121" t="s">
        <v>2302</v>
      </c>
      <c r="B313" s="121" t="s">
        <v>1937</v>
      </c>
      <c r="C313" s="121" t="s">
        <v>1936</v>
      </c>
      <c r="D313" s="121">
        <v>1</v>
      </c>
      <c r="E313" s="11">
        <f t="shared" ref="E313:I313" si="309">E312+F304</f>
        <v>31</v>
      </c>
      <c r="G313" s="11">
        <f t="shared" si="309"/>
        <v>208</v>
      </c>
      <c r="I313" s="11">
        <f>I312+J304</f>
        <v>0</v>
      </c>
      <c r="K313" s="11">
        <f>K312+L304</f>
        <v>0</v>
      </c>
    </row>
    <row r="314" ht="16.5" spans="1:12">
      <c r="A314" s="121" t="s">
        <v>2303</v>
      </c>
      <c r="B314" s="121" t="s">
        <v>1937</v>
      </c>
      <c r="C314" s="121" t="s">
        <v>1936</v>
      </c>
      <c r="D314" s="121">
        <v>2</v>
      </c>
      <c r="E314" s="122">
        <f>防具!I59</f>
        <v>33</v>
      </c>
      <c r="F314">
        <f t="shared" ref="F314:J314" si="310">INT((E324-E314)/10)</f>
        <v>1</v>
      </c>
      <c r="G314" s="122">
        <f>防具!H59</f>
        <v>220</v>
      </c>
      <c r="H314">
        <f t="shared" si="310"/>
        <v>7</v>
      </c>
      <c r="I314" s="122">
        <f>防具!M59</f>
        <v>0</v>
      </c>
      <c r="J314">
        <f t="shared" si="310"/>
        <v>0</v>
      </c>
      <c r="K314" s="122">
        <f>防具!N59</f>
        <v>0</v>
      </c>
      <c r="L314">
        <f>INT((K324-K314)/10)</f>
        <v>0</v>
      </c>
    </row>
    <row r="315" ht="16.5" spans="1:11">
      <c r="A315" s="121" t="s">
        <v>2304</v>
      </c>
      <c r="B315" s="121" t="s">
        <v>1937</v>
      </c>
      <c r="C315" s="121" t="s">
        <v>1936</v>
      </c>
      <c r="D315" s="121">
        <v>2</v>
      </c>
      <c r="E315" s="11">
        <f t="shared" ref="E315:I315" si="311">E314+F314</f>
        <v>34</v>
      </c>
      <c r="G315" s="11">
        <f t="shared" si="311"/>
        <v>227</v>
      </c>
      <c r="I315" s="11">
        <f>I314+J314</f>
        <v>0</v>
      </c>
      <c r="K315" s="11">
        <f>K314+L314</f>
        <v>0</v>
      </c>
    </row>
    <row r="316" ht="16.5" spans="1:11">
      <c r="A316" s="121" t="s">
        <v>2305</v>
      </c>
      <c r="B316" s="121" t="s">
        <v>1937</v>
      </c>
      <c r="C316" s="121" t="s">
        <v>1936</v>
      </c>
      <c r="D316" s="121">
        <v>2</v>
      </c>
      <c r="E316" s="11">
        <f t="shared" ref="E316:I316" si="312">E315+F314</f>
        <v>35</v>
      </c>
      <c r="G316" s="11">
        <f t="shared" si="312"/>
        <v>234</v>
      </c>
      <c r="I316" s="11">
        <f>I315+J314</f>
        <v>0</v>
      </c>
      <c r="K316" s="11">
        <f>K315+L314</f>
        <v>0</v>
      </c>
    </row>
    <row r="317" ht="16.5" spans="1:11">
      <c r="A317" s="121" t="s">
        <v>2306</v>
      </c>
      <c r="B317" s="121" t="s">
        <v>1937</v>
      </c>
      <c r="C317" s="121" t="s">
        <v>1936</v>
      </c>
      <c r="D317" s="121">
        <v>2</v>
      </c>
      <c r="E317" s="11">
        <f t="shared" ref="E317:I317" si="313">E316+F314</f>
        <v>36</v>
      </c>
      <c r="G317" s="11">
        <f t="shared" si="313"/>
        <v>241</v>
      </c>
      <c r="I317" s="11">
        <f>I316+J314</f>
        <v>0</v>
      </c>
      <c r="K317" s="11">
        <f>K316+L314</f>
        <v>0</v>
      </c>
    </row>
    <row r="318" ht="16.5" spans="1:11">
      <c r="A318" s="121" t="s">
        <v>2307</v>
      </c>
      <c r="B318" s="121" t="s">
        <v>1937</v>
      </c>
      <c r="C318" s="121" t="s">
        <v>1936</v>
      </c>
      <c r="D318" s="121">
        <v>2</v>
      </c>
      <c r="E318" s="11">
        <f t="shared" ref="E318:I318" si="314">E317+F314</f>
        <v>37</v>
      </c>
      <c r="G318" s="11">
        <f t="shared" si="314"/>
        <v>248</v>
      </c>
      <c r="I318" s="11">
        <f>I317+J314</f>
        <v>0</v>
      </c>
      <c r="K318" s="11">
        <f>K317+L314</f>
        <v>0</v>
      </c>
    </row>
    <row r="319" ht="16.5" spans="1:11">
      <c r="A319" s="121" t="s">
        <v>2308</v>
      </c>
      <c r="B319" s="121" t="s">
        <v>1937</v>
      </c>
      <c r="C319" s="121" t="s">
        <v>1936</v>
      </c>
      <c r="D319" s="121">
        <v>2</v>
      </c>
      <c r="E319" s="11">
        <f t="shared" ref="E319:I319" si="315">E318+F314</f>
        <v>38</v>
      </c>
      <c r="G319" s="11">
        <f t="shared" si="315"/>
        <v>255</v>
      </c>
      <c r="I319" s="11">
        <f>I318+J314</f>
        <v>0</v>
      </c>
      <c r="K319" s="11">
        <f>K318+L314</f>
        <v>0</v>
      </c>
    </row>
    <row r="320" ht="16.5" spans="1:11">
      <c r="A320" s="121" t="s">
        <v>2309</v>
      </c>
      <c r="B320" s="121" t="s">
        <v>1937</v>
      </c>
      <c r="C320" s="121" t="s">
        <v>1936</v>
      </c>
      <c r="D320" s="121">
        <v>2</v>
      </c>
      <c r="E320" s="11">
        <f t="shared" ref="E320:I320" si="316">E319+F314</f>
        <v>39</v>
      </c>
      <c r="G320" s="11">
        <f t="shared" si="316"/>
        <v>262</v>
      </c>
      <c r="I320" s="11">
        <f>I319+J314</f>
        <v>0</v>
      </c>
      <c r="K320" s="11">
        <f>K319+L314</f>
        <v>0</v>
      </c>
    </row>
    <row r="321" ht="16.5" spans="1:11">
      <c r="A321" s="121" t="s">
        <v>2310</v>
      </c>
      <c r="B321" s="121" t="s">
        <v>1937</v>
      </c>
      <c r="C321" s="121" t="s">
        <v>1936</v>
      </c>
      <c r="D321" s="121">
        <v>2</v>
      </c>
      <c r="E321" s="11">
        <f t="shared" ref="E321:I321" si="317">E320+F314</f>
        <v>40</v>
      </c>
      <c r="G321" s="11">
        <f t="shared" si="317"/>
        <v>269</v>
      </c>
      <c r="I321" s="11">
        <f>I320+J314</f>
        <v>0</v>
      </c>
      <c r="K321" s="11">
        <f>K320+L314</f>
        <v>0</v>
      </c>
    </row>
    <row r="322" ht="16.5" spans="1:11">
      <c r="A322" s="121" t="s">
        <v>2311</v>
      </c>
      <c r="B322" s="121" t="s">
        <v>1937</v>
      </c>
      <c r="C322" s="121" t="s">
        <v>1936</v>
      </c>
      <c r="D322" s="121">
        <v>2</v>
      </c>
      <c r="E322" s="11">
        <f t="shared" ref="E322:I322" si="318">E321+F314</f>
        <v>41</v>
      </c>
      <c r="G322" s="11">
        <f t="shared" si="318"/>
        <v>276</v>
      </c>
      <c r="I322" s="11">
        <f>I321+J314</f>
        <v>0</v>
      </c>
      <c r="K322" s="11">
        <f>K321+L314</f>
        <v>0</v>
      </c>
    </row>
    <row r="323" ht="16.5" spans="1:11">
      <c r="A323" s="121" t="s">
        <v>2312</v>
      </c>
      <c r="B323" s="121" t="s">
        <v>1937</v>
      </c>
      <c r="C323" s="121" t="s">
        <v>1936</v>
      </c>
      <c r="D323" s="121">
        <v>2</v>
      </c>
      <c r="E323" s="11">
        <f t="shared" ref="E323:I323" si="319">E322+F314</f>
        <v>42</v>
      </c>
      <c r="G323" s="11">
        <f t="shared" si="319"/>
        <v>283</v>
      </c>
      <c r="I323" s="11">
        <f>I322+J314</f>
        <v>0</v>
      </c>
      <c r="K323" s="11">
        <f>K322+L314</f>
        <v>0</v>
      </c>
    </row>
    <row r="324" ht="16.5" spans="1:12">
      <c r="A324" s="121" t="s">
        <v>2313</v>
      </c>
      <c r="B324" s="121" t="s">
        <v>1937</v>
      </c>
      <c r="C324" s="121" t="s">
        <v>1936</v>
      </c>
      <c r="D324" s="121">
        <v>3</v>
      </c>
      <c r="E324" s="122">
        <f>防具!I60</f>
        <v>44</v>
      </c>
      <c r="F324">
        <f t="shared" ref="F324:J324" si="320">INT((E334-E324)/10)</f>
        <v>1</v>
      </c>
      <c r="G324" s="122">
        <f>防具!H60</f>
        <v>295</v>
      </c>
      <c r="H324">
        <f t="shared" si="320"/>
        <v>7</v>
      </c>
      <c r="I324" s="122">
        <f>防具!M60</f>
        <v>0</v>
      </c>
      <c r="J324">
        <f t="shared" si="320"/>
        <v>0</v>
      </c>
      <c r="K324" s="122">
        <f>防具!N60</f>
        <v>0</v>
      </c>
      <c r="L324">
        <f>INT((K334-K324)/10)</f>
        <v>0</v>
      </c>
    </row>
    <row r="325" ht="16.5" spans="1:11">
      <c r="A325" s="121" t="s">
        <v>2314</v>
      </c>
      <c r="B325" s="121" t="s">
        <v>1937</v>
      </c>
      <c r="C325" s="121" t="s">
        <v>1936</v>
      </c>
      <c r="D325" s="121">
        <v>3</v>
      </c>
      <c r="E325" s="11">
        <f t="shared" ref="E325:I325" si="321">E324+F324</f>
        <v>45</v>
      </c>
      <c r="G325" s="11">
        <f t="shared" si="321"/>
        <v>302</v>
      </c>
      <c r="I325" s="11">
        <f>I324+J324</f>
        <v>0</v>
      </c>
      <c r="K325" s="11">
        <f>K324+L324</f>
        <v>0</v>
      </c>
    </row>
    <row r="326" ht="16.5" spans="1:11">
      <c r="A326" s="121" t="s">
        <v>2315</v>
      </c>
      <c r="B326" s="121" t="s">
        <v>1937</v>
      </c>
      <c r="C326" s="121" t="s">
        <v>1936</v>
      </c>
      <c r="D326" s="121">
        <v>3</v>
      </c>
      <c r="E326" s="11">
        <f t="shared" ref="E326:I326" si="322">E325+F324</f>
        <v>46</v>
      </c>
      <c r="G326" s="11">
        <f t="shared" si="322"/>
        <v>309</v>
      </c>
      <c r="I326" s="11">
        <f>I325+J324</f>
        <v>0</v>
      </c>
      <c r="K326" s="11">
        <f>K325+L324</f>
        <v>0</v>
      </c>
    </row>
    <row r="327" ht="16.5" spans="1:11">
      <c r="A327" s="121" t="s">
        <v>2316</v>
      </c>
      <c r="B327" s="121" t="s">
        <v>1937</v>
      </c>
      <c r="C327" s="121" t="s">
        <v>1936</v>
      </c>
      <c r="D327" s="121">
        <v>3</v>
      </c>
      <c r="E327" s="11">
        <f t="shared" ref="E327:I327" si="323">E326+F324</f>
        <v>47</v>
      </c>
      <c r="G327" s="11">
        <f t="shared" si="323"/>
        <v>316</v>
      </c>
      <c r="I327" s="11">
        <f>I326+J324</f>
        <v>0</v>
      </c>
      <c r="K327" s="11">
        <f>K326+L324</f>
        <v>0</v>
      </c>
    </row>
    <row r="328" ht="16.5" spans="1:11">
      <c r="A328" s="121" t="s">
        <v>2317</v>
      </c>
      <c r="B328" s="121" t="s">
        <v>1937</v>
      </c>
      <c r="C328" s="121" t="s">
        <v>1936</v>
      </c>
      <c r="D328" s="121">
        <v>3</v>
      </c>
      <c r="E328" s="11">
        <f t="shared" ref="E328:I328" si="324">E327+F324</f>
        <v>48</v>
      </c>
      <c r="G328" s="11">
        <f t="shared" si="324"/>
        <v>323</v>
      </c>
      <c r="I328" s="11">
        <f>I327+J324</f>
        <v>0</v>
      </c>
      <c r="K328" s="11">
        <f>K327+L324</f>
        <v>0</v>
      </c>
    </row>
    <row r="329" ht="16.5" spans="1:11">
      <c r="A329" s="121" t="s">
        <v>2318</v>
      </c>
      <c r="B329" s="121" t="s">
        <v>1937</v>
      </c>
      <c r="C329" s="121" t="s">
        <v>1936</v>
      </c>
      <c r="D329" s="121">
        <v>3</v>
      </c>
      <c r="E329" s="11">
        <f t="shared" ref="E329:I329" si="325">E328+F324</f>
        <v>49</v>
      </c>
      <c r="G329" s="11">
        <f t="shared" si="325"/>
        <v>330</v>
      </c>
      <c r="I329" s="11">
        <f>I328+J324</f>
        <v>0</v>
      </c>
      <c r="K329" s="11">
        <f>K328+L324</f>
        <v>0</v>
      </c>
    </row>
    <row r="330" ht="16.5" spans="1:11">
      <c r="A330" s="121" t="s">
        <v>2319</v>
      </c>
      <c r="B330" s="121" t="s">
        <v>1937</v>
      </c>
      <c r="C330" s="121" t="s">
        <v>1936</v>
      </c>
      <c r="D330" s="121">
        <v>3</v>
      </c>
      <c r="E330" s="11">
        <f t="shared" ref="E330:I330" si="326">E329+F324</f>
        <v>50</v>
      </c>
      <c r="G330" s="11">
        <f t="shared" si="326"/>
        <v>337</v>
      </c>
      <c r="I330" s="11">
        <f>I329+J324</f>
        <v>0</v>
      </c>
      <c r="K330" s="11">
        <f>K329+L324</f>
        <v>0</v>
      </c>
    </row>
    <row r="331" ht="16.5" spans="1:11">
      <c r="A331" s="121" t="s">
        <v>2320</v>
      </c>
      <c r="B331" s="121" t="s">
        <v>1937</v>
      </c>
      <c r="C331" s="121" t="s">
        <v>1936</v>
      </c>
      <c r="D331" s="121">
        <v>3</v>
      </c>
      <c r="E331" s="11">
        <f t="shared" ref="E331:I331" si="327">E330+F324</f>
        <v>51</v>
      </c>
      <c r="G331" s="11">
        <f t="shared" si="327"/>
        <v>344</v>
      </c>
      <c r="I331" s="11">
        <f>I330+J324</f>
        <v>0</v>
      </c>
      <c r="K331" s="11">
        <f>K330+L324</f>
        <v>0</v>
      </c>
    </row>
    <row r="332" ht="16.5" spans="1:11">
      <c r="A332" s="121" t="s">
        <v>2321</v>
      </c>
      <c r="B332" s="121" t="s">
        <v>1937</v>
      </c>
      <c r="C332" s="121" t="s">
        <v>1936</v>
      </c>
      <c r="D332" s="121">
        <v>3</v>
      </c>
      <c r="E332" s="11">
        <f t="shared" ref="E332:I332" si="328">E331+F324</f>
        <v>52</v>
      </c>
      <c r="G332" s="11">
        <f t="shared" si="328"/>
        <v>351</v>
      </c>
      <c r="I332" s="11">
        <f>I331+J324</f>
        <v>0</v>
      </c>
      <c r="K332" s="11">
        <f>K331+L324</f>
        <v>0</v>
      </c>
    </row>
    <row r="333" ht="16.5" spans="1:11">
      <c r="A333" s="121" t="s">
        <v>2322</v>
      </c>
      <c r="B333" s="121" t="s">
        <v>1937</v>
      </c>
      <c r="C333" s="121" t="s">
        <v>1936</v>
      </c>
      <c r="D333" s="121">
        <v>3</v>
      </c>
      <c r="E333" s="11">
        <f t="shared" ref="E333:I333" si="329">E332+F324</f>
        <v>53</v>
      </c>
      <c r="G333" s="11">
        <f t="shared" si="329"/>
        <v>358</v>
      </c>
      <c r="I333" s="11">
        <f>I332+J324</f>
        <v>0</v>
      </c>
      <c r="K333" s="11">
        <f>K332+L324</f>
        <v>0</v>
      </c>
    </row>
    <row r="334" ht="16.5" spans="1:12">
      <c r="A334" s="121" t="s">
        <v>2323</v>
      </c>
      <c r="B334" s="121" t="s">
        <v>1937</v>
      </c>
      <c r="C334" s="121" t="s">
        <v>1936</v>
      </c>
      <c r="D334" s="121">
        <v>4</v>
      </c>
      <c r="E334" s="122">
        <f>防具!I61</f>
        <v>56</v>
      </c>
      <c r="F334">
        <f t="shared" ref="F334:J334" si="330">INT((E344-E334)/10)</f>
        <v>1</v>
      </c>
      <c r="G334" s="122">
        <f>防具!H61</f>
        <v>370</v>
      </c>
      <c r="H334">
        <f t="shared" si="330"/>
        <v>7</v>
      </c>
      <c r="I334" s="122">
        <f>防具!M61</f>
        <v>0</v>
      </c>
      <c r="J334">
        <f t="shared" si="330"/>
        <v>0</v>
      </c>
      <c r="K334" s="122">
        <f>防具!N61</f>
        <v>0</v>
      </c>
      <c r="L334">
        <f>INT((K344-K334)/10)</f>
        <v>0</v>
      </c>
    </row>
    <row r="335" ht="16.5" spans="1:11">
      <c r="A335" s="121" t="s">
        <v>2324</v>
      </c>
      <c r="B335" s="121" t="s">
        <v>1937</v>
      </c>
      <c r="C335" s="121" t="s">
        <v>1936</v>
      </c>
      <c r="D335" s="121">
        <v>4</v>
      </c>
      <c r="E335" s="11">
        <f t="shared" ref="E335:I335" si="331">E334+F334</f>
        <v>57</v>
      </c>
      <c r="G335" s="11">
        <f t="shared" si="331"/>
        <v>377</v>
      </c>
      <c r="I335" s="11">
        <f>I334+J334</f>
        <v>0</v>
      </c>
      <c r="K335" s="11">
        <f>K334+L334</f>
        <v>0</v>
      </c>
    </row>
    <row r="336" ht="16.5" spans="1:11">
      <c r="A336" s="121" t="s">
        <v>2325</v>
      </c>
      <c r="B336" s="121" t="s">
        <v>1937</v>
      </c>
      <c r="C336" s="121" t="s">
        <v>1936</v>
      </c>
      <c r="D336" s="121">
        <v>4</v>
      </c>
      <c r="E336" s="11">
        <f t="shared" ref="E336:I336" si="332">E335+F334</f>
        <v>58</v>
      </c>
      <c r="G336" s="11">
        <f t="shared" si="332"/>
        <v>384</v>
      </c>
      <c r="I336" s="11">
        <f>I335+J334</f>
        <v>0</v>
      </c>
      <c r="K336" s="11">
        <f>K335+L334</f>
        <v>0</v>
      </c>
    </row>
    <row r="337" ht="16.5" spans="1:11">
      <c r="A337" s="121" t="s">
        <v>2326</v>
      </c>
      <c r="B337" s="121" t="s">
        <v>1937</v>
      </c>
      <c r="C337" s="121" t="s">
        <v>1936</v>
      </c>
      <c r="D337" s="121">
        <v>4</v>
      </c>
      <c r="E337" s="11">
        <f t="shared" ref="E337:I337" si="333">E336+F334</f>
        <v>59</v>
      </c>
      <c r="G337" s="11">
        <f t="shared" si="333"/>
        <v>391</v>
      </c>
      <c r="I337" s="11">
        <f>I336+J334</f>
        <v>0</v>
      </c>
      <c r="K337" s="11">
        <f>K336+L334</f>
        <v>0</v>
      </c>
    </row>
    <row r="338" ht="16.5" spans="1:11">
      <c r="A338" s="121" t="s">
        <v>2327</v>
      </c>
      <c r="B338" s="121" t="s">
        <v>1937</v>
      </c>
      <c r="C338" s="121" t="s">
        <v>1936</v>
      </c>
      <c r="D338" s="121">
        <v>4</v>
      </c>
      <c r="E338" s="11">
        <f t="shared" ref="E338:I338" si="334">E337+F334</f>
        <v>60</v>
      </c>
      <c r="G338" s="11">
        <f t="shared" si="334"/>
        <v>398</v>
      </c>
      <c r="I338" s="11">
        <f>I337+J334</f>
        <v>0</v>
      </c>
      <c r="K338" s="11">
        <f>K337+L334</f>
        <v>0</v>
      </c>
    </row>
    <row r="339" ht="16.5" spans="1:11">
      <c r="A339" s="121" t="s">
        <v>2328</v>
      </c>
      <c r="B339" s="121" t="s">
        <v>1937</v>
      </c>
      <c r="C339" s="121" t="s">
        <v>1936</v>
      </c>
      <c r="D339" s="121">
        <v>4</v>
      </c>
      <c r="E339" s="11">
        <f t="shared" ref="E339:I339" si="335">E338+F334</f>
        <v>61</v>
      </c>
      <c r="G339" s="11">
        <f t="shared" si="335"/>
        <v>405</v>
      </c>
      <c r="I339" s="11">
        <f>I338+J334</f>
        <v>0</v>
      </c>
      <c r="K339" s="11">
        <f>K338+L334</f>
        <v>0</v>
      </c>
    </row>
    <row r="340" ht="16.5" spans="1:11">
      <c r="A340" s="121" t="s">
        <v>2329</v>
      </c>
      <c r="B340" s="121" t="s">
        <v>1937</v>
      </c>
      <c r="C340" s="121" t="s">
        <v>1936</v>
      </c>
      <c r="D340" s="121">
        <v>4</v>
      </c>
      <c r="E340" s="11">
        <f t="shared" ref="E340:I340" si="336">E339+F334</f>
        <v>62</v>
      </c>
      <c r="G340" s="11">
        <f t="shared" si="336"/>
        <v>412</v>
      </c>
      <c r="I340" s="11">
        <f>I339+J334</f>
        <v>0</v>
      </c>
      <c r="K340" s="11">
        <f>K339+L334</f>
        <v>0</v>
      </c>
    </row>
    <row r="341" ht="16.5" spans="1:11">
      <c r="A341" s="121" t="s">
        <v>2330</v>
      </c>
      <c r="B341" s="121" t="s">
        <v>1937</v>
      </c>
      <c r="C341" s="121" t="s">
        <v>1936</v>
      </c>
      <c r="D341" s="121">
        <v>4</v>
      </c>
      <c r="E341" s="11">
        <f t="shared" ref="E341:I341" si="337">E340+F334</f>
        <v>63</v>
      </c>
      <c r="G341" s="11">
        <f t="shared" si="337"/>
        <v>419</v>
      </c>
      <c r="I341" s="11">
        <f>I340+J334</f>
        <v>0</v>
      </c>
      <c r="K341" s="11">
        <f>K340+L334</f>
        <v>0</v>
      </c>
    </row>
    <row r="342" ht="16.5" spans="1:11">
      <c r="A342" s="121" t="s">
        <v>2331</v>
      </c>
      <c r="B342" s="121" t="s">
        <v>1937</v>
      </c>
      <c r="C342" s="121" t="s">
        <v>1936</v>
      </c>
      <c r="D342" s="121">
        <v>4</v>
      </c>
      <c r="E342" s="11">
        <f t="shared" ref="E342:I342" si="338">E341+F334</f>
        <v>64</v>
      </c>
      <c r="G342" s="11">
        <f t="shared" si="338"/>
        <v>426</v>
      </c>
      <c r="I342" s="11">
        <f>I341+J334</f>
        <v>0</v>
      </c>
      <c r="K342" s="11">
        <f>K341+L334</f>
        <v>0</v>
      </c>
    </row>
    <row r="343" ht="16.5" spans="1:11">
      <c r="A343" s="121" t="s">
        <v>2332</v>
      </c>
      <c r="B343" s="121" t="s">
        <v>1937</v>
      </c>
      <c r="C343" s="121" t="s">
        <v>1936</v>
      </c>
      <c r="D343" s="121">
        <v>4</v>
      </c>
      <c r="E343" s="11">
        <f t="shared" ref="E343:I343" si="339">E342+F334</f>
        <v>65</v>
      </c>
      <c r="G343" s="11">
        <f t="shared" si="339"/>
        <v>433</v>
      </c>
      <c r="I343" s="11">
        <f>I342+J334</f>
        <v>0</v>
      </c>
      <c r="K343" s="11">
        <f>K342+L334</f>
        <v>0</v>
      </c>
    </row>
    <row r="344" ht="16.5" spans="1:12">
      <c r="A344" s="121" t="s">
        <v>2333</v>
      </c>
      <c r="B344" s="121" t="s">
        <v>1937</v>
      </c>
      <c r="C344" s="121" t="s">
        <v>1936</v>
      </c>
      <c r="D344" s="121">
        <v>5</v>
      </c>
      <c r="E344" s="122">
        <f>防具!I62</f>
        <v>67</v>
      </c>
      <c r="F344">
        <f t="shared" ref="F344:J344" si="340">F334</f>
        <v>1</v>
      </c>
      <c r="G344" s="122">
        <f>防具!H62</f>
        <v>445</v>
      </c>
      <c r="H344">
        <f t="shared" si="340"/>
        <v>7</v>
      </c>
      <c r="I344" s="122">
        <f>防具!M62</f>
        <v>0</v>
      </c>
      <c r="J344">
        <f t="shared" si="340"/>
        <v>0</v>
      </c>
      <c r="K344" s="122">
        <f>防具!N62</f>
        <v>0</v>
      </c>
      <c r="L344">
        <f>L334</f>
        <v>0</v>
      </c>
    </row>
    <row r="345" ht="16.5" spans="1:11">
      <c r="A345" s="121" t="s">
        <v>2334</v>
      </c>
      <c r="B345" s="121" t="s">
        <v>1937</v>
      </c>
      <c r="C345" s="121" t="s">
        <v>1936</v>
      </c>
      <c r="D345" s="121">
        <v>5</v>
      </c>
      <c r="E345" s="11">
        <f t="shared" ref="E345:I345" si="341">E344+F344</f>
        <v>68</v>
      </c>
      <c r="G345" s="11">
        <f t="shared" si="341"/>
        <v>452</v>
      </c>
      <c r="I345" s="11">
        <f>I344+J344</f>
        <v>0</v>
      </c>
      <c r="K345" s="11">
        <f>K344+L344</f>
        <v>0</v>
      </c>
    </row>
    <row r="346" ht="16.5" spans="1:11">
      <c r="A346" s="121" t="s">
        <v>2335</v>
      </c>
      <c r="B346" s="121" t="s">
        <v>1937</v>
      </c>
      <c r="C346" s="121" t="s">
        <v>1936</v>
      </c>
      <c r="D346" s="121">
        <v>5</v>
      </c>
      <c r="E346" s="11">
        <f t="shared" ref="E346:I346" si="342">E345+F344</f>
        <v>69</v>
      </c>
      <c r="G346" s="11">
        <f t="shared" si="342"/>
        <v>459</v>
      </c>
      <c r="I346" s="11">
        <f>I345+J344</f>
        <v>0</v>
      </c>
      <c r="K346" s="11">
        <f>K345+L344</f>
        <v>0</v>
      </c>
    </row>
    <row r="347" ht="16.5" spans="1:11">
      <c r="A347" s="121" t="s">
        <v>2336</v>
      </c>
      <c r="B347" s="121" t="s">
        <v>1937</v>
      </c>
      <c r="C347" s="121" t="s">
        <v>1936</v>
      </c>
      <c r="D347" s="121">
        <v>5</v>
      </c>
      <c r="E347" s="11">
        <f t="shared" ref="E347:I347" si="343">E346+F344</f>
        <v>70</v>
      </c>
      <c r="G347" s="11">
        <f t="shared" si="343"/>
        <v>466</v>
      </c>
      <c r="I347" s="11">
        <f>I346+J344</f>
        <v>0</v>
      </c>
      <c r="K347" s="11">
        <f>K346+L344</f>
        <v>0</v>
      </c>
    </row>
    <row r="348" ht="16.5" spans="1:11">
      <c r="A348" s="121" t="s">
        <v>2337</v>
      </c>
      <c r="B348" s="121" t="s">
        <v>1937</v>
      </c>
      <c r="C348" s="121" t="s">
        <v>1936</v>
      </c>
      <c r="D348" s="121">
        <v>5</v>
      </c>
      <c r="E348" s="11">
        <f t="shared" ref="E348:I348" si="344">E347+F344</f>
        <v>71</v>
      </c>
      <c r="G348" s="11">
        <f t="shared" si="344"/>
        <v>473</v>
      </c>
      <c r="I348" s="11">
        <f>I347+J344</f>
        <v>0</v>
      </c>
      <c r="K348" s="11">
        <f>K347+L344</f>
        <v>0</v>
      </c>
    </row>
    <row r="349" ht="16.5" spans="1:11">
      <c r="A349" s="121" t="s">
        <v>2338</v>
      </c>
      <c r="B349" s="121" t="s">
        <v>1937</v>
      </c>
      <c r="C349" s="121" t="s">
        <v>1936</v>
      </c>
      <c r="D349" s="121">
        <v>5</v>
      </c>
      <c r="E349" s="11">
        <f t="shared" ref="E349:I349" si="345">E348+F344</f>
        <v>72</v>
      </c>
      <c r="G349" s="11">
        <f t="shared" si="345"/>
        <v>480</v>
      </c>
      <c r="I349" s="11">
        <f>I348+J344</f>
        <v>0</v>
      </c>
      <c r="K349" s="11">
        <f>K348+L344</f>
        <v>0</v>
      </c>
    </row>
    <row r="350" ht="16.5" spans="1:11">
      <c r="A350" s="121" t="s">
        <v>2339</v>
      </c>
      <c r="B350" s="121" t="s">
        <v>1937</v>
      </c>
      <c r="C350" s="121" t="s">
        <v>1936</v>
      </c>
      <c r="D350" s="121">
        <v>5</v>
      </c>
      <c r="E350" s="11">
        <f t="shared" ref="E350:I350" si="346">E349+F344</f>
        <v>73</v>
      </c>
      <c r="G350" s="11">
        <f t="shared" si="346"/>
        <v>487</v>
      </c>
      <c r="I350" s="11">
        <f>I349+J344</f>
        <v>0</v>
      </c>
      <c r="K350" s="11">
        <f>K349+L344</f>
        <v>0</v>
      </c>
    </row>
    <row r="351" ht="16.5" spans="1:11">
      <c r="A351" s="121" t="s">
        <v>2340</v>
      </c>
      <c r="B351" s="121" t="s">
        <v>1937</v>
      </c>
      <c r="C351" s="121" t="s">
        <v>1936</v>
      </c>
      <c r="D351" s="121">
        <v>5</v>
      </c>
      <c r="E351" s="11">
        <f t="shared" ref="E351:I351" si="347">E350+F344</f>
        <v>74</v>
      </c>
      <c r="G351" s="11">
        <f t="shared" si="347"/>
        <v>494</v>
      </c>
      <c r="I351" s="11">
        <f>I350+J344</f>
        <v>0</v>
      </c>
      <c r="K351" s="11">
        <f>K350+L344</f>
        <v>0</v>
      </c>
    </row>
    <row r="352" ht="16.5" spans="1:11">
      <c r="A352" s="121" t="s">
        <v>2341</v>
      </c>
      <c r="B352" s="121" t="s">
        <v>1937</v>
      </c>
      <c r="C352" s="121" t="s">
        <v>1936</v>
      </c>
      <c r="D352" s="121">
        <v>5</v>
      </c>
      <c r="E352" s="11">
        <f t="shared" ref="E352:I352" si="348">E351+F344</f>
        <v>75</v>
      </c>
      <c r="G352" s="11">
        <f t="shared" si="348"/>
        <v>501</v>
      </c>
      <c r="I352" s="11">
        <f>I351+J344</f>
        <v>0</v>
      </c>
      <c r="K352" s="11">
        <f>K351+L344</f>
        <v>0</v>
      </c>
    </row>
    <row r="353" ht="16.5" spans="1:11">
      <c r="A353" s="121" t="s">
        <v>2342</v>
      </c>
      <c r="B353" s="121" t="s">
        <v>1937</v>
      </c>
      <c r="C353" s="121" t="s">
        <v>1936</v>
      </c>
      <c r="D353" s="121">
        <v>5</v>
      </c>
      <c r="E353" s="11">
        <f t="shared" ref="E353:I353" si="349">E352+F344</f>
        <v>76</v>
      </c>
      <c r="G353" s="11">
        <f t="shared" si="349"/>
        <v>508</v>
      </c>
      <c r="I353" s="11">
        <f>I352+J344</f>
        <v>0</v>
      </c>
      <c r="K353" s="11">
        <f>K352+L344</f>
        <v>0</v>
      </c>
    </row>
    <row r="354" ht="16.5" spans="1:12">
      <c r="A354" s="123" t="s">
        <v>2343</v>
      </c>
      <c r="B354" s="123" t="s">
        <v>2344</v>
      </c>
      <c r="C354" s="123" t="s">
        <v>1930</v>
      </c>
      <c r="D354" s="123">
        <v>1</v>
      </c>
      <c r="E354" s="124">
        <f>防具!I40</f>
        <v>20</v>
      </c>
      <c r="F354">
        <f t="shared" ref="F354:J354" si="350">INT((E364-E354)/10)</f>
        <v>1</v>
      </c>
      <c r="G354" s="124">
        <f>防具!H40</f>
        <v>130</v>
      </c>
      <c r="H354">
        <f t="shared" si="350"/>
        <v>7</v>
      </c>
      <c r="I354" s="124">
        <f>防具!M40</f>
        <v>0</v>
      </c>
      <c r="J354">
        <f t="shared" si="350"/>
        <v>0</v>
      </c>
      <c r="K354" s="124">
        <f>防具!N40</f>
        <v>0</v>
      </c>
      <c r="L354">
        <f>INT((K364-K354)/10)</f>
        <v>0</v>
      </c>
    </row>
    <row r="355" ht="16.5" spans="1:11">
      <c r="A355" s="123" t="s">
        <v>2345</v>
      </c>
      <c r="B355" s="123" t="s">
        <v>1931</v>
      </c>
      <c r="C355" s="123" t="s">
        <v>1930</v>
      </c>
      <c r="D355" s="123">
        <v>1</v>
      </c>
      <c r="E355" s="11">
        <f t="shared" ref="E355:I355" si="351">E354+F354</f>
        <v>21</v>
      </c>
      <c r="G355" s="11">
        <f t="shared" si="351"/>
        <v>137</v>
      </c>
      <c r="I355" s="11">
        <f>I354+J354</f>
        <v>0</v>
      </c>
      <c r="K355" s="11">
        <f>K354+L354</f>
        <v>0</v>
      </c>
    </row>
    <row r="356" ht="16.5" spans="1:11">
      <c r="A356" s="123" t="s">
        <v>2346</v>
      </c>
      <c r="B356" s="123" t="s">
        <v>1931</v>
      </c>
      <c r="C356" s="123" t="s">
        <v>1930</v>
      </c>
      <c r="D356" s="123">
        <v>1</v>
      </c>
      <c r="E356" s="11">
        <f t="shared" ref="E356:I356" si="352">E355+F354</f>
        <v>22</v>
      </c>
      <c r="G356" s="11">
        <f t="shared" si="352"/>
        <v>144</v>
      </c>
      <c r="I356" s="11">
        <f>I355+J354</f>
        <v>0</v>
      </c>
      <c r="K356" s="11">
        <f>K355+L354</f>
        <v>0</v>
      </c>
    </row>
    <row r="357" ht="16.5" spans="1:11">
      <c r="A357" s="123" t="s">
        <v>2347</v>
      </c>
      <c r="B357" s="123" t="s">
        <v>1931</v>
      </c>
      <c r="C357" s="123" t="s">
        <v>1930</v>
      </c>
      <c r="D357" s="123">
        <v>1</v>
      </c>
      <c r="E357" s="11">
        <f t="shared" ref="E357:I357" si="353">E356+F354</f>
        <v>23</v>
      </c>
      <c r="G357" s="11">
        <f t="shared" si="353"/>
        <v>151</v>
      </c>
      <c r="I357" s="11">
        <f>I356+J354</f>
        <v>0</v>
      </c>
      <c r="K357" s="11">
        <f>K356+L354</f>
        <v>0</v>
      </c>
    </row>
    <row r="358" ht="16.5" spans="1:11">
      <c r="A358" s="123" t="s">
        <v>2348</v>
      </c>
      <c r="B358" s="123" t="s">
        <v>1931</v>
      </c>
      <c r="C358" s="123" t="s">
        <v>1930</v>
      </c>
      <c r="D358" s="123">
        <v>1</v>
      </c>
      <c r="E358" s="11">
        <f t="shared" ref="E358:I358" si="354">E357+F354</f>
        <v>24</v>
      </c>
      <c r="G358" s="11">
        <f t="shared" si="354"/>
        <v>158</v>
      </c>
      <c r="I358" s="11">
        <f>I357+J354</f>
        <v>0</v>
      </c>
      <c r="K358" s="11">
        <f>K357+L354</f>
        <v>0</v>
      </c>
    </row>
    <row r="359" ht="16.5" spans="1:11">
      <c r="A359" s="123" t="s">
        <v>2349</v>
      </c>
      <c r="B359" s="123" t="s">
        <v>1931</v>
      </c>
      <c r="C359" s="123" t="s">
        <v>1930</v>
      </c>
      <c r="D359" s="123">
        <v>1</v>
      </c>
      <c r="E359" s="11">
        <f t="shared" ref="E359:I359" si="355">E358+F354</f>
        <v>25</v>
      </c>
      <c r="G359" s="11">
        <f t="shared" si="355"/>
        <v>165</v>
      </c>
      <c r="I359" s="11">
        <f>I358+J354</f>
        <v>0</v>
      </c>
      <c r="K359" s="11">
        <f>K358+L354</f>
        <v>0</v>
      </c>
    </row>
    <row r="360" ht="16.5" spans="1:11">
      <c r="A360" s="123" t="s">
        <v>2350</v>
      </c>
      <c r="B360" s="123" t="s">
        <v>1931</v>
      </c>
      <c r="C360" s="123" t="s">
        <v>1930</v>
      </c>
      <c r="D360" s="123">
        <v>1</v>
      </c>
      <c r="E360" s="11">
        <f t="shared" ref="E360:I360" si="356">E359+F354</f>
        <v>26</v>
      </c>
      <c r="G360" s="11">
        <f t="shared" si="356"/>
        <v>172</v>
      </c>
      <c r="I360" s="11">
        <f>I359+J354</f>
        <v>0</v>
      </c>
      <c r="K360" s="11">
        <f>K359+L354</f>
        <v>0</v>
      </c>
    </row>
    <row r="361" ht="16.5" spans="1:11">
      <c r="A361" s="123" t="s">
        <v>2351</v>
      </c>
      <c r="B361" s="123" t="s">
        <v>1931</v>
      </c>
      <c r="C361" s="123" t="s">
        <v>1930</v>
      </c>
      <c r="D361" s="123">
        <v>1</v>
      </c>
      <c r="E361" s="11">
        <f t="shared" ref="E361:I361" si="357">E360+F354</f>
        <v>27</v>
      </c>
      <c r="G361" s="11">
        <f t="shared" si="357"/>
        <v>179</v>
      </c>
      <c r="I361" s="11">
        <f>I360+J354</f>
        <v>0</v>
      </c>
      <c r="K361" s="11">
        <f>K360+L354</f>
        <v>0</v>
      </c>
    </row>
    <row r="362" ht="16.5" spans="1:11">
      <c r="A362" s="123" t="s">
        <v>2352</v>
      </c>
      <c r="B362" s="123" t="s">
        <v>1931</v>
      </c>
      <c r="C362" s="123" t="s">
        <v>1930</v>
      </c>
      <c r="D362" s="123">
        <v>1</v>
      </c>
      <c r="E362" s="11">
        <f t="shared" ref="E362:I362" si="358">E361+F354</f>
        <v>28</v>
      </c>
      <c r="G362" s="11">
        <f t="shared" si="358"/>
        <v>186</v>
      </c>
      <c r="I362" s="11">
        <f>I361+J354</f>
        <v>0</v>
      </c>
      <c r="K362" s="11">
        <f>K361+L354</f>
        <v>0</v>
      </c>
    </row>
    <row r="363" ht="16.5" spans="1:11">
      <c r="A363" s="123" t="s">
        <v>2353</v>
      </c>
      <c r="B363" s="123" t="s">
        <v>1931</v>
      </c>
      <c r="C363" s="123" t="s">
        <v>1930</v>
      </c>
      <c r="D363" s="123">
        <v>1</v>
      </c>
      <c r="E363" s="11">
        <f t="shared" ref="E363:I363" si="359">E362+F354</f>
        <v>29</v>
      </c>
      <c r="G363" s="11">
        <f t="shared" si="359"/>
        <v>193</v>
      </c>
      <c r="I363" s="11">
        <f>I362+J354</f>
        <v>0</v>
      </c>
      <c r="K363" s="11">
        <f>K362+L354</f>
        <v>0</v>
      </c>
    </row>
    <row r="364" ht="16.5" spans="1:12">
      <c r="A364" s="123" t="s">
        <v>2354</v>
      </c>
      <c r="B364" s="123" t="s">
        <v>1931</v>
      </c>
      <c r="C364" s="123" t="s">
        <v>1930</v>
      </c>
      <c r="D364" s="123">
        <v>2</v>
      </c>
      <c r="E364" s="124">
        <f>防具!I41</f>
        <v>31</v>
      </c>
      <c r="F364">
        <f t="shared" ref="F364:J364" si="360">INT((E374-E364)/10)</f>
        <v>1</v>
      </c>
      <c r="G364" s="124">
        <f>防具!H41</f>
        <v>205</v>
      </c>
      <c r="H364">
        <f t="shared" si="360"/>
        <v>7</v>
      </c>
      <c r="I364" s="124">
        <f>防具!M41</f>
        <v>0</v>
      </c>
      <c r="J364">
        <f t="shared" si="360"/>
        <v>0</v>
      </c>
      <c r="K364" s="124">
        <f>防具!N41</f>
        <v>0</v>
      </c>
      <c r="L364">
        <f>INT((K374-K364)/10)</f>
        <v>0</v>
      </c>
    </row>
    <row r="365" ht="16.5" spans="1:11">
      <c r="A365" s="123" t="s">
        <v>2355</v>
      </c>
      <c r="B365" s="123" t="s">
        <v>1931</v>
      </c>
      <c r="C365" s="123" t="s">
        <v>1930</v>
      </c>
      <c r="D365" s="123">
        <v>2</v>
      </c>
      <c r="E365" s="11">
        <f t="shared" ref="E365:I365" si="361">E364+F364</f>
        <v>32</v>
      </c>
      <c r="G365" s="11">
        <f t="shared" si="361"/>
        <v>212</v>
      </c>
      <c r="I365" s="11">
        <f>I364+J364</f>
        <v>0</v>
      </c>
      <c r="K365" s="11">
        <f>K364+L364</f>
        <v>0</v>
      </c>
    </row>
    <row r="366" ht="16.5" spans="1:11">
      <c r="A366" s="123" t="s">
        <v>2356</v>
      </c>
      <c r="B366" s="123" t="s">
        <v>1931</v>
      </c>
      <c r="C366" s="123" t="s">
        <v>1930</v>
      </c>
      <c r="D366" s="123">
        <v>2</v>
      </c>
      <c r="E366" s="11">
        <f t="shared" ref="E366:I366" si="362">E365+F364</f>
        <v>33</v>
      </c>
      <c r="G366" s="11">
        <f t="shared" si="362"/>
        <v>219</v>
      </c>
      <c r="I366" s="11">
        <f>I365+J364</f>
        <v>0</v>
      </c>
      <c r="K366" s="11">
        <f>K365+L364</f>
        <v>0</v>
      </c>
    </row>
    <row r="367" ht="16.5" spans="1:11">
      <c r="A367" s="123" t="s">
        <v>2357</v>
      </c>
      <c r="B367" s="123" t="s">
        <v>1931</v>
      </c>
      <c r="C367" s="123" t="s">
        <v>1930</v>
      </c>
      <c r="D367" s="123">
        <v>2</v>
      </c>
      <c r="E367" s="11">
        <f t="shared" ref="E367:I367" si="363">E366+F364</f>
        <v>34</v>
      </c>
      <c r="G367" s="11">
        <f t="shared" si="363"/>
        <v>226</v>
      </c>
      <c r="I367" s="11">
        <f>I366+J364</f>
        <v>0</v>
      </c>
      <c r="K367" s="11">
        <f>K366+L364</f>
        <v>0</v>
      </c>
    </row>
    <row r="368" ht="16.5" spans="1:11">
      <c r="A368" s="123" t="s">
        <v>2358</v>
      </c>
      <c r="B368" s="123" t="s">
        <v>1931</v>
      </c>
      <c r="C368" s="123" t="s">
        <v>1930</v>
      </c>
      <c r="D368" s="123">
        <v>2</v>
      </c>
      <c r="E368" s="11">
        <f t="shared" ref="E368:I368" si="364">E367+F364</f>
        <v>35</v>
      </c>
      <c r="G368" s="11">
        <f t="shared" si="364"/>
        <v>233</v>
      </c>
      <c r="I368" s="11">
        <f>I367+J364</f>
        <v>0</v>
      </c>
      <c r="K368" s="11">
        <f>K367+L364</f>
        <v>0</v>
      </c>
    </row>
    <row r="369" ht="16.5" spans="1:11">
      <c r="A369" s="123" t="s">
        <v>2359</v>
      </c>
      <c r="B369" s="123" t="s">
        <v>1931</v>
      </c>
      <c r="C369" s="123" t="s">
        <v>1930</v>
      </c>
      <c r="D369" s="123">
        <v>2</v>
      </c>
      <c r="E369" s="11">
        <f t="shared" ref="E369:I369" si="365">E368+F364</f>
        <v>36</v>
      </c>
      <c r="G369" s="11">
        <f t="shared" si="365"/>
        <v>240</v>
      </c>
      <c r="I369" s="11">
        <f>I368+J364</f>
        <v>0</v>
      </c>
      <c r="K369" s="11">
        <f>K368+L364</f>
        <v>0</v>
      </c>
    </row>
    <row r="370" ht="16.5" spans="1:11">
      <c r="A370" s="123" t="s">
        <v>2360</v>
      </c>
      <c r="B370" s="123" t="s">
        <v>1931</v>
      </c>
      <c r="C370" s="123" t="s">
        <v>1930</v>
      </c>
      <c r="D370" s="123">
        <v>2</v>
      </c>
      <c r="E370" s="11">
        <f t="shared" ref="E370:I370" si="366">E369+F364</f>
        <v>37</v>
      </c>
      <c r="G370" s="11">
        <f t="shared" si="366"/>
        <v>247</v>
      </c>
      <c r="I370" s="11">
        <f>I369+J364</f>
        <v>0</v>
      </c>
      <c r="K370" s="11">
        <f>K369+L364</f>
        <v>0</v>
      </c>
    </row>
    <row r="371" ht="16.5" spans="1:11">
      <c r="A371" s="123" t="s">
        <v>2361</v>
      </c>
      <c r="B371" s="123" t="s">
        <v>1931</v>
      </c>
      <c r="C371" s="123" t="s">
        <v>1930</v>
      </c>
      <c r="D371" s="123">
        <v>2</v>
      </c>
      <c r="E371" s="11">
        <f t="shared" ref="E371:I371" si="367">E370+F364</f>
        <v>38</v>
      </c>
      <c r="G371" s="11">
        <f t="shared" si="367"/>
        <v>254</v>
      </c>
      <c r="I371" s="11">
        <f>I370+J364</f>
        <v>0</v>
      </c>
      <c r="K371" s="11">
        <f>K370+L364</f>
        <v>0</v>
      </c>
    </row>
    <row r="372" ht="16.5" spans="1:11">
      <c r="A372" s="123" t="s">
        <v>2362</v>
      </c>
      <c r="B372" s="123" t="s">
        <v>1931</v>
      </c>
      <c r="C372" s="123" t="s">
        <v>1930</v>
      </c>
      <c r="D372" s="123">
        <v>2</v>
      </c>
      <c r="E372" s="11">
        <f t="shared" ref="E372:I372" si="368">E371+F364</f>
        <v>39</v>
      </c>
      <c r="G372" s="11">
        <f t="shared" si="368"/>
        <v>261</v>
      </c>
      <c r="I372" s="11">
        <f>I371+J364</f>
        <v>0</v>
      </c>
      <c r="K372" s="11">
        <f>K371+L364</f>
        <v>0</v>
      </c>
    </row>
    <row r="373" ht="16.5" spans="1:11">
      <c r="A373" s="123" t="s">
        <v>2363</v>
      </c>
      <c r="B373" s="123" t="s">
        <v>1931</v>
      </c>
      <c r="C373" s="123" t="s">
        <v>1930</v>
      </c>
      <c r="D373" s="123">
        <v>2</v>
      </c>
      <c r="E373" s="11">
        <f t="shared" ref="E373:I373" si="369">E372+F364</f>
        <v>40</v>
      </c>
      <c r="G373" s="11">
        <f t="shared" si="369"/>
        <v>268</v>
      </c>
      <c r="I373" s="11">
        <f>I372+J364</f>
        <v>0</v>
      </c>
      <c r="K373" s="11">
        <f>K372+L364</f>
        <v>0</v>
      </c>
    </row>
    <row r="374" ht="16.5" spans="1:12">
      <c r="A374" s="123" t="s">
        <v>2364</v>
      </c>
      <c r="B374" s="123" t="s">
        <v>1931</v>
      </c>
      <c r="C374" s="123" t="s">
        <v>1930</v>
      </c>
      <c r="D374" s="123">
        <v>3</v>
      </c>
      <c r="E374" s="124">
        <f>防具!I42</f>
        <v>42</v>
      </c>
      <c r="F374">
        <f t="shared" ref="F374:J374" si="370">INT((E384-E374)/10)</f>
        <v>1</v>
      </c>
      <c r="G374" s="124">
        <f>防具!H42</f>
        <v>280</v>
      </c>
      <c r="H374">
        <f t="shared" si="370"/>
        <v>7</v>
      </c>
      <c r="I374" s="124">
        <f>防具!M42</f>
        <v>0</v>
      </c>
      <c r="J374">
        <f t="shared" si="370"/>
        <v>0</v>
      </c>
      <c r="K374" s="124">
        <f>防具!N42</f>
        <v>0</v>
      </c>
      <c r="L374">
        <f>INT((K384-K374)/10)</f>
        <v>0</v>
      </c>
    </row>
    <row r="375" ht="16.5" spans="1:11">
      <c r="A375" s="123" t="s">
        <v>2365</v>
      </c>
      <c r="B375" s="123" t="s">
        <v>1931</v>
      </c>
      <c r="C375" s="123" t="s">
        <v>1930</v>
      </c>
      <c r="D375" s="123">
        <v>3</v>
      </c>
      <c r="E375" s="11">
        <f t="shared" ref="E375:I375" si="371">E374+F374</f>
        <v>43</v>
      </c>
      <c r="G375" s="11">
        <f t="shared" si="371"/>
        <v>287</v>
      </c>
      <c r="I375" s="11">
        <f>I374+J374</f>
        <v>0</v>
      </c>
      <c r="K375" s="11">
        <f>K374+L374</f>
        <v>0</v>
      </c>
    </row>
    <row r="376" ht="16.5" spans="1:11">
      <c r="A376" s="123" t="s">
        <v>2366</v>
      </c>
      <c r="B376" s="123" t="s">
        <v>1931</v>
      </c>
      <c r="C376" s="123" t="s">
        <v>1930</v>
      </c>
      <c r="D376" s="123">
        <v>3</v>
      </c>
      <c r="E376" s="11">
        <f t="shared" ref="E376:I376" si="372">E375+F374</f>
        <v>44</v>
      </c>
      <c r="G376" s="11">
        <f t="shared" si="372"/>
        <v>294</v>
      </c>
      <c r="I376" s="11">
        <f>I375+J374</f>
        <v>0</v>
      </c>
      <c r="K376" s="11">
        <f>K375+L374</f>
        <v>0</v>
      </c>
    </row>
    <row r="377" ht="16.5" spans="1:11">
      <c r="A377" s="123" t="s">
        <v>2367</v>
      </c>
      <c r="B377" s="123" t="s">
        <v>1931</v>
      </c>
      <c r="C377" s="123" t="s">
        <v>1930</v>
      </c>
      <c r="D377" s="123">
        <v>3</v>
      </c>
      <c r="E377" s="11">
        <f t="shared" ref="E377:I377" si="373">E376+F374</f>
        <v>45</v>
      </c>
      <c r="G377" s="11">
        <f t="shared" si="373"/>
        <v>301</v>
      </c>
      <c r="I377" s="11">
        <f>I376+J374</f>
        <v>0</v>
      </c>
      <c r="K377" s="11">
        <f>K376+L374</f>
        <v>0</v>
      </c>
    </row>
    <row r="378" ht="16.5" spans="1:11">
      <c r="A378" s="123" t="s">
        <v>2368</v>
      </c>
      <c r="B378" s="123" t="s">
        <v>1931</v>
      </c>
      <c r="C378" s="123" t="s">
        <v>1930</v>
      </c>
      <c r="D378" s="123">
        <v>3</v>
      </c>
      <c r="E378" s="11">
        <f t="shared" ref="E378:I378" si="374">E377+F374</f>
        <v>46</v>
      </c>
      <c r="G378" s="11">
        <f t="shared" si="374"/>
        <v>308</v>
      </c>
      <c r="I378" s="11">
        <f>I377+J374</f>
        <v>0</v>
      </c>
      <c r="K378" s="11">
        <f>K377+L374</f>
        <v>0</v>
      </c>
    </row>
    <row r="379" ht="16.5" spans="1:11">
      <c r="A379" s="123" t="s">
        <v>2369</v>
      </c>
      <c r="B379" s="123" t="s">
        <v>1931</v>
      </c>
      <c r="C379" s="123" t="s">
        <v>1930</v>
      </c>
      <c r="D379" s="123">
        <v>3</v>
      </c>
      <c r="E379" s="11">
        <f t="shared" ref="E379:I379" si="375">E378+F374</f>
        <v>47</v>
      </c>
      <c r="G379" s="11">
        <f t="shared" si="375"/>
        <v>315</v>
      </c>
      <c r="I379" s="11">
        <f>I378+J374</f>
        <v>0</v>
      </c>
      <c r="K379" s="11">
        <f>K378+L374</f>
        <v>0</v>
      </c>
    </row>
    <row r="380" ht="16.5" spans="1:11">
      <c r="A380" s="123" t="s">
        <v>2370</v>
      </c>
      <c r="B380" s="123" t="s">
        <v>1931</v>
      </c>
      <c r="C380" s="123" t="s">
        <v>1930</v>
      </c>
      <c r="D380" s="123">
        <v>3</v>
      </c>
      <c r="E380" s="11">
        <f t="shared" ref="E380:I380" si="376">E379+F374</f>
        <v>48</v>
      </c>
      <c r="G380" s="11">
        <f t="shared" si="376"/>
        <v>322</v>
      </c>
      <c r="I380" s="11">
        <f>I379+J374</f>
        <v>0</v>
      </c>
      <c r="K380" s="11">
        <f>K379+L374</f>
        <v>0</v>
      </c>
    </row>
    <row r="381" ht="16.5" spans="1:11">
      <c r="A381" s="123" t="s">
        <v>2371</v>
      </c>
      <c r="B381" s="123" t="s">
        <v>1931</v>
      </c>
      <c r="C381" s="123" t="s">
        <v>1930</v>
      </c>
      <c r="D381" s="123">
        <v>3</v>
      </c>
      <c r="E381" s="11">
        <f t="shared" ref="E381:I381" si="377">E380+F374</f>
        <v>49</v>
      </c>
      <c r="G381" s="11">
        <f t="shared" si="377"/>
        <v>329</v>
      </c>
      <c r="I381" s="11">
        <f>I380+J374</f>
        <v>0</v>
      </c>
      <c r="K381" s="11">
        <f>K380+L374</f>
        <v>0</v>
      </c>
    </row>
    <row r="382" ht="16.5" spans="1:11">
      <c r="A382" s="123" t="s">
        <v>2372</v>
      </c>
      <c r="B382" s="123" t="s">
        <v>1931</v>
      </c>
      <c r="C382" s="123" t="s">
        <v>1930</v>
      </c>
      <c r="D382" s="123">
        <v>3</v>
      </c>
      <c r="E382" s="11">
        <f t="shared" ref="E382:I382" si="378">E381+F374</f>
        <v>50</v>
      </c>
      <c r="G382" s="11">
        <f t="shared" si="378"/>
        <v>336</v>
      </c>
      <c r="I382" s="11">
        <f>I381+J374</f>
        <v>0</v>
      </c>
      <c r="K382" s="11">
        <f>K381+L374</f>
        <v>0</v>
      </c>
    </row>
    <row r="383" ht="16.5" spans="1:11">
      <c r="A383" s="123" t="s">
        <v>2373</v>
      </c>
      <c r="B383" s="123" t="s">
        <v>1931</v>
      </c>
      <c r="C383" s="123" t="s">
        <v>1930</v>
      </c>
      <c r="D383" s="123">
        <v>3</v>
      </c>
      <c r="E383" s="11">
        <f t="shared" ref="E383:I383" si="379">E382+F374</f>
        <v>51</v>
      </c>
      <c r="G383" s="11">
        <f t="shared" si="379"/>
        <v>343</v>
      </c>
      <c r="I383" s="11">
        <f>I382+J374</f>
        <v>0</v>
      </c>
      <c r="K383" s="11">
        <f>K382+L374</f>
        <v>0</v>
      </c>
    </row>
    <row r="384" ht="16.5" spans="1:12">
      <c r="A384" s="123" t="s">
        <v>2374</v>
      </c>
      <c r="B384" s="123" t="s">
        <v>1931</v>
      </c>
      <c r="C384" s="123" t="s">
        <v>1930</v>
      </c>
      <c r="D384" s="123">
        <v>4</v>
      </c>
      <c r="E384" s="124">
        <f>防具!I43</f>
        <v>53</v>
      </c>
      <c r="F384">
        <f t="shared" ref="F384:J384" si="380">INT((E394-E384)/10)</f>
        <v>1</v>
      </c>
      <c r="G384" s="124">
        <f>防具!H43</f>
        <v>355</v>
      </c>
      <c r="H384">
        <f t="shared" si="380"/>
        <v>7</v>
      </c>
      <c r="I384" s="124">
        <f>防具!M43</f>
        <v>0</v>
      </c>
      <c r="J384">
        <f t="shared" si="380"/>
        <v>0</v>
      </c>
      <c r="K384" s="124">
        <f>防具!N43</f>
        <v>0</v>
      </c>
      <c r="L384">
        <f>INT((K394-K384)/10)</f>
        <v>0</v>
      </c>
    </row>
    <row r="385" ht="16.5" spans="1:11">
      <c r="A385" s="123" t="s">
        <v>2375</v>
      </c>
      <c r="B385" s="123" t="s">
        <v>2344</v>
      </c>
      <c r="C385" s="123" t="s">
        <v>1930</v>
      </c>
      <c r="D385" s="123">
        <v>4</v>
      </c>
      <c r="E385" s="11">
        <f t="shared" ref="E385:I385" si="381">E384+F384</f>
        <v>54</v>
      </c>
      <c r="G385" s="11">
        <f t="shared" si="381"/>
        <v>362</v>
      </c>
      <c r="I385" s="11">
        <f>I384+J384</f>
        <v>0</v>
      </c>
      <c r="K385" s="11">
        <f>K384+L384</f>
        <v>0</v>
      </c>
    </row>
    <row r="386" ht="16.5" spans="1:11">
      <c r="A386" s="123" t="s">
        <v>2376</v>
      </c>
      <c r="B386" s="123" t="s">
        <v>2344</v>
      </c>
      <c r="C386" s="123" t="s">
        <v>1930</v>
      </c>
      <c r="D386" s="123">
        <v>4</v>
      </c>
      <c r="E386" s="11">
        <f t="shared" ref="E386:I386" si="382">E385+F384</f>
        <v>55</v>
      </c>
      <c r="G386" s="11">
        <f t="shared" si="382"/>
        <v>369</v>
      </c>
      <c r="I386" s="11">
        <f>I385+J384</f>
        <v>0</v>
      </c>
      <c r="K386" s="11">
        <f>K385+L384</f>
        <v>0</v>
      </c>
    </row>
    <row r="387" ht="16.5" spans="1:11">
      <c r="A387" s="123" t="s">
        <v>2377</v>
      </c>
      <c r="B387" s="123" t="s">
        <v>2344</v>
      </c>
      <c r="C387" s="123" t="s">
        <v>1930</v>
      </c>
      <c r="D387" s="123">
        <v>4</v>
      </c>
      <c r="E387" s="11">
        <f t="shared" ref="E387:I387" si="383">E386+F384</f>
        <v>56</v>
      </c>
      <c r="G387" s="11">
        <f t="shared" si="383"/>
        <v>376</v>
      </c>
      <c r="I387" s="11">
        <f>I386+J384</f>
        <v>0</v>
      </c>
      <c r="K387" s="11">
        <f>K386+L384</f>
        <v>0</v>
      </c>
    </row>
    <row r="388" ht="16.5" spans="1:11">
      <c r="A388" s="123" t="s">
        <v>2378</v>
      </c>
      <c r="B388" s="123" t="s">
        <v>2344</v>
      </c>
      <c r="C388" s="123" t="s">
        <v>1930</v>
      </c>
      <c r="D388" s="123">
        <v>4</v>
      </c>
      <c r="E388" s="11">
        <f t="shared" ref="E388:I388" si="384">E387+F384</f>
        <v>57</v>
      </c>
      <c r="G388" s="11">
        <f t="shared" si="384"/>
        <v>383</v>
      </c>
      <c r="I388" s="11">
        <f>I387+J384</f>
        <v>0</v>
      </c>
      <c r="K388" s="11">
        <f>K387+L384</f>
        <v>0</v>
      </c>
    </row>
    <row r="389" ht="16.5" spans="1:11">
      <c r="A389" s="123" t="s">
        <v>2379</v>
      </c>
      <c r="B389" s="123" t="s">
        <v>2344</v>
      </c>
      <c r="C389" s="123" t="s">
        <v>1930</v>
      </c>
      <c r="D389" s="123">
        <v>4</v>
      </c>
      <c r="E389" s="11">
        <f t="shared" ref="E389:I389" si="385">E388+F384</f>
        <v>58</v>
      </c>
      <c r="G389" s="11">
        <f t="shared" si="385"/>
        <v>390</v>
      </c>
      <c r="I389" s="11">
        <f>I388+J384</f>
        <v>0</v>
      </c>
      <c r="K389" s="11">
        <f>K388+L384</f>
        <v>0</v>
      </c>
    </row>
    <row r="390" ht="16.5" spans="1:11">
      <c r="A390" s="123" t="s">
        <v>2380</v>
      </c>
      <c r="B390" s="123" t="s">
        <v>2344</v>
      </c>
      <c r="C390" s="123" t="s">
        <v>1930</v>
      </c>
      <c r="D390" s="123">
        <v>4</v>
      </c>
      <c r="E390" s="11">
        <f t="shared" ref="E390:I390" si="386">E389+F384</f>
        <v>59</v>
      </c>
      <c r="G390" s="11">
        <f t="shared" si="386"/>
        <v>397</v>
      </c>
      <c r="I390" s="11">
        <f>I389+J384</f>
        <v>0</v>
      </c>
      <c r="K390" s="11">
        <f>K389+L384</f>
        <v>0</v>
      </c>
    </row>
    <row r="391" ht="16.5" spans="1:11">
      <c r="A391" s="123" t="s">
        <v>2381</v>
      </c>
      <c r="B391" s="123" t="s">
        <v>2344</v>
      </c>
      <c r="C391" s="123" t="s">
        <v>1930</v>
      </c>
      <c r="D391" s="123">
        <v>4</v>
      </c>
      <c r="E391" s="11">
        <f t="shared" ref="E391:I391" si="387">E390+F384</f>
        <v>60</v>
      </c>
      <c r="G391" s="11">
        <f t="shared" si="387"/>
        <v>404</v>
      </c>
      <c r="I391" s="11">
        <f>I390+J384</f>
        <v>0</v>
      </c>
      <c r="K391" s="11">
        <f>K390+L384</f>
        <v>0</v>
      </c>
    </row>
    <row r="392" ht="16.5" spans="1:11">
      <c r="A392" s="123" t="s">
        <v>2382</v>
      </c>
      <c r="B392" s="123" t="s">
        <v>2344</v>
      </c>
      <c r="C392" s="123" t="s">
        <v>1930</v>
      </c>
      <c r="D392" s="123">
        <v>4</v>
      </c>
      <c r="E392" s="11">
        <f t="shared" ref="E392:I392" si="388">E391+F384</f>
        <v>61</v>
      </c>
      <c r="G392" s="11">
        <f t="shared" si="388"/>
        <v>411</v>
      </c>
      <c r="I392" s="11">
        <f>I391+J384</f>
        <v>0</v>
      </c>
      <c r="K392" s="11">
        <f>K391+L384</f>
        <v>0</v>
      </c>
    </row>
    <row r="393" ht="16.5" spans="1:11">
      <c r="A393" s="123" t="s">
        <v>2383</v>
      </c>
      <c r="B393" s="123" t="s">
        <v>2344</v>
      </c>
      <c r="C393" s="123" t="s">
        <v>1930</v>
      </c>
      <c r="D393" s="123">
        <v>4</v>
      </c>
      <c r="E393" s="11">
        <f t="shared" ref="E393:I393" si="389">E392+F384</f>
        <v>62</v>
      </c>
      <c r="G393" s="11">
        <f t="shared" si="389"/>
        <v>418</v>
      </c>
      <c r="I393" s="11">
        <f>I392+J384</f>
        <v>0</v>
      </c>
      <c r="K393" s="11">
        <f>K392+L384</f>
        <v>0</v>
      </c>
    </row>
    <row r="394" ht="16.5" spans="1:12">
      <c r="A394" s="123" t="s">
        <v>2384</v>
      </c>
      <c r="B394" s="123" t="s">
        <v>2344</v>
      </c>
      <c r="C394" s="123" t="s">
        <v>1930</v>
      </c>
      <c r="D394" s="123">
        <v>5</v>
      </c>
      <c r="E394" s="124">
        <f>防具!I44</f>
        <v>65</v>
      </c>
      <c r="F394">
        <f t="shared" ref="F394:J394" si="390">F384</f>
        <v>1</v>
      </c>
      <c r="G394" s="124">
        <f>防具!H44</f>
        <v>430</v>
      </c>
      <c r="H394">
        <f t="shared" si="390"/>
        <v>7</v>
      </c>
      <c r="I394" s="124">
        <f>防具!M44</f>
        <v>0</v>
      </c>
      <c r="J394">
        <f t="shared" si="390"/>
        <v>0</v>
      </c>
      <c r="K394" s="124">
        <f>防具!N44</f>
        <v>0</v>
      </c>
      <c r="L394">
        <f>L384</f>
        <v>0</v>
      </c>
    </row>
    <row r="395" ht="16.5" spans="1:11">
      <c r="A395" s="123" t="s">
        <v>2385</v>
      </c>
      <c r="B395" s="123" t="s">
        <v>2344</v>
      </c>
      <c r="C395" s="123" t="s">
        <v>1930</v>
      </c>
      <c r="D395" s="123">
        <v>5</v>
      </c>
      <c r="E395" s="11">
        <f t="shared" ref="E395:I395" si="391">E394+F394</f>
        <v>66</v>
      </c>
      <c r="G395" s="11">
        <f t="shared" si="391"/>
        <v>437</v>
      </c>
      <c r="I395" s="11">
        <f>I394+J394</f>
        <v>0</v>
      </c>
      <c r="K395" s="11">
        <f>K394+L394</f>
        <v>0</v>
      </c>
    </row>
    <row r="396" ht="16.5" spans="1:11">
      <c r="A396" s="123" t="s">
        <v>2386</v>
      </c>
      <c r="B396" s="123" t="s">
        <v>2344</v>
      </c>
      <c r="C396" s="123" t="s">
        <v>1930</v>
      </c>
      <c r="D396" s="123">
        <v>5</v>
      </c>
      <c r="E396" s="11">
        <f t="shared" ref="E396:I396" si="392">E395+F394</f>
        <v>67</v>
      </c>
      <c r="G396" s="11">
        <f t="shared" si="392"/>
        <v>444</v>
      </c>
      <c r="I396" s="11">
        <f>I395+J394</f>
        <v>0</v>
      </c>
      <c r="K396" s="11">
        <f>K395+L394</f>
        <v>0</v>
      </c>
    </row>
    <row r="397" ht="16.5" spans="1:11">
      <c r="A397" s="123" t="s">
        <v>2387</v>
      </c>
      <c r="B397" s="123" t="s">
        <v>2344</v>
      </c>
      <c r="C397" s="123" t="s">
        <v>1930</v>
      </c>
      <c r="D397" s="123">
        <v>5</v>
      </c>
      <c r="E397" s="11">
        <f t="shared" ref="E397:I397" si="393">E396+F394</f>
        <v>68</v>
      </c>
      <c r="G397" s="11">
        <f t="shared" si="393"/>
        <v>451</v>
      </c>
      <c r="I397" s="11">
        <f>I396+J394</f>
        <v>0</v>
      </c>
      <c r="K397" s="11">
        <f>K396+L394</f>
        <v>0</v>
      </c>
    </row>
    <row r="398" ht="16.5" spans="1:11">
      <c r="A398" s="123" t="s">
        <v>2388</v>
      </c>
      <c r="B398" s="123" t="s">
        <v>2344</v>
      </c>
      <c r="C398" s="123" t="s">
        <v>1930</v>
      </c>
      <c r="D398" s="123">
        <v>5</v>
      </c>
      <c r="E398" s="11">
        <f t="shared" ref="E398:I398" si="394">E397+F394</f>
        <v>69</v>
      </c>
      <c r="G398" s="11">
        <f t="shared" si="394"/>
        <v>458</v>
      </c>
      <c r="I398" s="11">
        <f>I397+J394</f>
        <v>0</v>
      </c>
      <c r="K398" s="11">
        <f>K397+L394</f>
        <v>0</v>
      </c>
    </row>
    <row r="399" ht="16.5" spans="1:11">
      <c r="A399" s="123" t="s">
        <v>2389</v>
      </c>
      <c r="B399" s="123" t="s">
        <v>2344</v>
      </c>
      <c r="C399" s="123" t="s">
        <v>1930</v>
      </c>
      <c r="D399" s="123">
        <v>5</v>
      </c>
      <c r="E399" s="11">
        <f t="shared" ref="E399:I399" si="395">E398+F394</f>
        <v>70</v>
      </c>
      <c r="G399" s="11">
        <f t="shared" si="395"/>
        <v>465</v>
      </c>
      <c r="I399" s="11">
        <f>I398+J394</f>
        <v>0</v>
      </c>
      <c r="K399" s="11">
        <f>K398+L394</f>
        <v>0</v>
      </c>
    </row>
    <row r="400" ht="16.5" spans="1:11">
      <c r="A400" s="123" t="s">
        <v>2390</v>
      </c>
      <c r="B400" s="123" t="s">
        <v>2344</v>
      </c>
      <c r="C400" s="123" t="s">
        <v>1930</v>
      </c>
      <c r="D400" s="123">
        <v>5</v>
      </c>
      <c r="E400" s="11">
        <f t="shared" ref="E400:I400" si="396">E399+F394</f>
        <v>71</v>
      </c>
      <c r="G400" s="11">
        <f t="shared" si="396"/>
        <v>472</v>
      </c>
      <c r="I400" s="11">
        <f>I399+J394</f>
        <v>0</v>
      </c>
      <c r="K400" s="11">
        <f>K399+L394</f>
        <v>0</v>
      </c>
    </row>
    <row r="401" ht="16.5" spans="1:11">
      <c r="A401" s="123" t="s">
        <v>2391</v>
      </c>
      <c r="B401" s="123" t="s">
        <v>2344</v>
      </c>
      <c r="C401" s="123" t="s">
        <v>1930</v>
      </c>
      <c r="D401" s="123">
        <v>5</v>
      </c>
      <c r="E401" s="11">
        <f t="shared" ref="E401:I401" si="397">E400+F394</f>
        <v>72</v>
      </c>
      <c r="G401" s="11">
        <f t="shared" si="397"/>
        <v>479</v>
      </c>
      <c r="I401" s="11">
        <f>I400+J394</f>
        <v>0</v>
      </c>
      <c r="K401" s="11">
        <f>K400+L394</f>
        <v>0</v>
      </c>
    </row>
    <row r="402" ht="16.5" spans="1:11">
      <c r="A402" s="123" t="s">
        <v>2392</v>
      </c>
      <c r="B402" s="123" t="s">
        <v>2344</v>
      </c>
      <c r="C402" s="123" t="s">
        <v>1930</v>
      </c>
      <c r="D402" s="123">
        <v>5</v>
      </c>
      <c r="E402" s="11">
        <f t="shared" ref="E402:I402" si="398">E401+F394</f>
        <v>73</v>
      </c>
      <c r="G402" s="11">
        <f t="shared" si="398"/>
        <v>486</v>
      </c>
      <c r="I402" s="11">
        <f>I401+J394</f>
        <v>0</v>
      </c>
      <c r="K402" s="11">
        <f>K401+L394</f>
        <v>0</v>
      </c>
    </row>
    <row r="403" ht="16.5" spans="1:11">
      <c r="A403" s="123" t="s">
        <v>2393</v>
      </c>
      <c r="B403" s="123" t="s">
        <v>2344</v>
      </c>
      <c r="C403" s="123" t="s">
        <v>1930</v>
      </c>
      <c r="D403" s="123">
        <v>5</v>
      </c>
      <c r="E403" s="11">
        <f t="shared" ref="E403:I403" si="399">E402+F394</f>
        <v>74</v>
      </c>
      <c r="G403" s="11">
        <f t="shared" si="399"/>
        <v>493</v>
      </c>
      <c r="I403" s="11">
        <f>I402+J394</f>
        <v>0</v>
      </c>
      <c r="K403" s="11">
        <f>K402+L394</f>
        <v>0</v>
      </c>
    </row>
    <row r="404" ht="16.5" spans="1:12">
      <c r="A404" s="121" t="s">
        <v>2394</v>
      </c>
      <c r="B404" s="121" t="s">
        <v>1939</v>
      </c>
      <c r="C404" s="121" t="s">
        <v>1938</v>
      </c>
      <c r="D404" s="121">
        <v>1</v>
      </c>
      <c r="E404" s="124">
        <f>防具!I64</f>
        <v>22</v>
      </c>
      <c r="F404">
        <f t="shared" ref="F404:J404" si="400">INT((E414-E404)/10)</f>
        <v>1</v>
      </c>
      <c r="G404" s="124">
        <f>防具!H64</f>
        <v>0</v>
      </c>
      <c r="H404">
        <f t="shared" si="400"/>
        <v>0</v>
      </c>
      <c r="I404" s="124">
        <f>防具!M64</f>
        <v>130</v>
      </c>
      <c r="J404">
        <f t="shared" si="400"/>
        <v>5</v>
      </c>
      <c r="K404" s="124">
        <f>防具!N64</f>
        <v>0</v>
      </c>
      <c r="L404">
        <f>INT((K414-K404)/10)</f>
        <v>0</v>
      </c>
    </row>
    <row r="405" ht="16.5" spans="1:11">
      <c r="A405" s="121" t="s">
        <v>2395</v>
      </c>
      <c r="B405" s="121" t="s">
        <v>1939</v>
      </c>
      <c r="C405" s="121" t="s">
        <v>1938</v>
      </c>
      <c r="D405" s="121">
        <v>1</v>
      </c>
      <c r="E405" s="11">
        <f t="shared" ref="E405:I405" si="401">E404+F404</f>
        <v>23</v>
      </c>
      <c r="G405" s="11">
        <f t="shared" si="401"/>
        <v>0</v>
      </c>
      <c r="I405" s="11">
        <f>I404+J404</f>
        <v>135</v>
      </c>
      <c r="K405" s="11">
        <f>K404+L404</f>
        <v>0</v>
      </c>
    </row>
    <row r="406" ht="16.5" spans="1:11">
      <c r="A406" s="121" t="s">
        <v>2396</v>
      </c>
      <c r="B406" s="121" t="s">
        <v>1939</v>
      </c>
      <c r="C406" s="121" t="s">
        <v>1938</v>
      </c>
      <c r="D406" s="121">
        <v>1</v>
      </c>
      <c r="E406" s="11">
        <f t="shared" ref="E406:I406" si="402">E405+F404</f>
        <v>24</v>
      </c>
      <c r="G406" s="11">
        <f t="shared" si="402"/>
        <v>0</v>
      </c>
      <c r="I406" s="11">
        <f>I405+J404</f>
        <v>140</v>
      </c>
      <c r="K406" s="11">
        <f>K405+L404</f>
        <v>0</v>
      </c>
    </row>
    <row r="407" ht="16.5" spans="1:11">
      <c r="A407" s="121" t="s">
        <v>2397</v>
      </c>
      <c r="B407" s="121" t="s">
        <v>1939</v>
      </c>
      <c r="C407" s="121" t="s">
        <v>1938</v>
      </c>
      <c r="D407" s="121">
        <v>1</v>
      </c>
      <c r="E407" s="11">
        <f t="shared" ref="E407:I407" si="403">E406+F404</f>
        <v>25</v>
      </c>
      <c r="G407" s="11">
        <f t="shared" si="403"/>
        <v>0</v>
      </c>
      <c r="I407" s="11">
        <f>I406+J404</f>
        <v>145</v>
      </c>
      <c r="K407" s="11">
        <f>K406+L404</f>
        <v>0</v>
      </c>
    </row>
    <row r="408" ht="16.5" spans="1:11">
      <c r="A408" s="121" t="s">
        <v>2398</v>
      </c>
      <c r="B408" s="121" t="s">
        <v>1939</v>
      </c>
      <c r="C408" s="121" t="s">
        <v>1938</v>
      </c>
      <c r="D408" s="121">
        <v>1</v>
      </c>
      <c r="E408" s="11">
        <f t="shared" ref="E408:I408" si="404">E407+F404</f>
        <v>26</v>
      </c>
      <c r="G408" s="11">
        <f t="shared" si="404"/>
        <v>0</v>
      </c>
      <c r="I408" s="11">
        <f>I407+J404</f>
        <v>150</v>
      </c>
      <c r="K408" s="11">
        <f>K407+L404</f>
        <v>0</v>
      </c>
    </row>
    <row r="409" ht="16.5" spans="1:11">
      <c r="A409" s="121" t="s">
        <v>2399</v>
      </c>
      <c r="B409" s="121" t="s">
        <v>1939</v>
      </c>
      <c r="C409" s="121" t="s">
        <v>1938</v>
      </c>
      <c r="D409" s="121">
        <v>1</v>
      </c>
      <c r="E409" s="11">
        <f t="shared" ref="E409:I409" si="405">E408+F404</f>
        <v>27</v>
      </c>
      <c r="G409" s="11">
        <f t="shared" si="405"/>
        <v>0</v>
      </c>
      <c r="I409" s="11">
        <f>I408+J404</f>
        <v>155</v>
      </c>
      <c r="K409" s="11">
        <f>K408+L404</f>
        <v>0</v>
      </c>
    </row>
    <row r="410" ht="16.5" spans="1:11">
      <c r="A410" s="121" t="s">
        <v>2400</v>
      </c>
      <c r="B410" s="121" t="s">
        <v>1939</v>
      </c>
      <c r="C410" s="121" t="s">
        <v>1938</v>
      </c>
      <c r="D410" s="121">
        <v>1</v>
      </c>
      <c r="E410" s="11">
        <f t="shared" ref="E410:I410" si="406">E409+F404</f>
        <v>28</v>
      </c>
      <c r="G410" s="11">
        <f t="shared" si="406"/>
        <v>0</v>
      </c>
      <c r="I410" s="11">
        <f>I409+J404</f>
        <v>160</v>
      </c>
      <c r="K410" s="11">
        <f>K409+L404</f>
        <v>0</v>
      </c>
    </row>
    <row r="411" ht="16.5" spans="1:11">
      <c r="A411" s="121" t="s">
        <v>2401</v>
      </c>
      <c r="B411" s="121" t="s">
        <v>1939</v>
      </c>
      <c r="C411" s="121" t="s">
        <v>1938</v>
      </c>
      <c r="D411" s="121">
        <v>1</v>
      </c>
      <c r="E411" s="11">
        <f t="shared" ref="E411:I411" si="407">E410+F404</f>
        <v>29</v>
      </c>
      <c r="G411" s="11">
        <f t="shared" si="407"/>
        <v>0</v>
      </c>
      <c r="I411" s="11">
        <f>I410+J404</f>
        <v>165</v>
      </c>
      <c r="K411" s="11">
        <f>K410+L404</f>
        <v>0</v>
      </c>
    </row>
    <row r="412" ht="16.5" spans="1:11">
      <c r="A412" s="121" t="s">
        <v>2402</v>
      </c>
      <c r="B412" s="121" t="s">
        <v>1939</v>
      </c>
      <c r="C412" s="121" t="s">
        <v>1938</v>
      </c>
      <c r="D412" s="121">
        <v>1</v>
      </c>
      <c r="E412" s="11">
        <f t="shared" ref="E412:I412" si="408">E411+F404</f>
        <v>30</v>
      </c>
      <c r="G412" s="11">
        <f t="shared" si="408"/>
        <v>0</v>
      </c>
      <c r="I412" s="11">
        <f>I411+J404</f>
        <v>170</v>
      </c>
      <c r="K412" s="11">
        <f>K411+L404</f>
        <v>0</v>
      </c>
    </row>
    <row r="413" ht="16.5" spans="1:11">
      <c r="A413" s="121" t="s">
        <v>2403</v>
      </c>
      <c r="B413" s="121" t="s">
        <v>1939</v>
      </c>
      <c r="C413" s="121" t="s">
        <v>1938</v>
      </c>
      <c r="D413" s="121">
        <v>1</v>
      </c>
      <c r="E413" s="11">
        <f t="shared" ref="E413:I413" si="409">E412+F404</f>
        <v>31</v>
      </c>
      <c r="G413" s="11">
        <f t="shared" si="409"/>
        <v>0</v>
      </c>
      <c r="I413" s="11">
        <f>I412+J404</f>
        <v>175</v>
      </c>
      <c r="K413" s="11">
        <f>K412+L404</f>
        <v>0</v>
      </c>
    </row>
    <row r="414" ht="16.5" spans="1:12">
      <c r="A414" s="121" t="s">
        <v>2404</v>
      </c>
      <c r="B414" s="121" t="s">
        <v>1939</v>
      </c>
      <c r="C414" s="121" t="s">
        <v>1938</v>
      </c>
      <c r="D414" s="121">
        <v>2</v>
      </c>
      <c r="E414" s="124">
        <f>防具!I65</f>
        <v>33</v>
      </c>
      <c r="F414">
        <f t="shared" ref="F414:J414" si="410">INT((E424-E414)/10)</f>
        <v>1</v>
      </c>
      <c r="G414" s="124">
        <f>防具!H65</f>
        <v>0</v>
      </c>
      <c r="H414">
        <f t="shared" si="410"/>
        <v>0</v>
      </c>
      <c r="I414" s="124">
        <f>防具!M65</f>
        <v>180</v>
      </c>
      <c r="J414">
        <f t="shared" si="410"/>
        <v>5</v>
      </c>
      <c r="K414" s="124">
        <f>防具!N65</f>
        <v>0</v>
      </c>
      <c r="L414">
        <f>INT((K424-K414)/10)</f>
        <v>0</v>
      </c>
    </row>
    <row r="415" ht="16.5" spans="1:11">
      <c r="A415" s="121" t="s">
        <v>2405</v>
      </c>
      <c r="B415" s="121" t="s">
        <v>1939</v>
      </c>
      <c r="C415" s="121" t="s">
        <v>1938</v>
      </c>
      <c r="D415" s="121">
        <v>2</v>
      </c>
      <c r="E415" s="11">
        <f t="shared" ref="E415:I415" si="411">E414+F414</f>
        <v>34</v>
      </c>
      <c r="G415" s="11">
        <f t="shared" si="411"/>
        <v>0</v>
      </c>
      <c r="I415" s="11">
        <f>I414+J414</f>
        <v>185</v>
      </c>
      <c r="K415" s="11">
        <f>K414+L414</f>
        <v>0</v>
      </c>
    </row>
    <row r="416" ht="16.5" spans="1:11">
      <c r="A416" s="121" t="s">
        <v>2406</v>
      </c>
      <c r="B416" s="121" t="s">
        <v>1939</v>
      </c>
      <c r="C416" s="121" t="s">
        <v>1938</v>
      </c>
      <c r="D416" s="121">
        <v>2</v>
      </c>
      <c r="E416" s="11">
        <f t="shared" ref="E416:I416" si="412">E415+F414</f>
        <v>35</v>
      </c>
      <c r="G416" s="11">
        <f t="shared" si="412"/>
        <v>0</v>
      </c>
      <c r="I416" s="11">
        <f>I415+J414</f>
        <v>190</v>
      </c>
      <c r="K416" s="11">
        <f>K415+L414</f>
        <v>0</v>
      </c>
    </row>
    <row r="417" ht="16.5" spans="1:11">
      <c r="A417" s="121" t="s">
        <v>2407</v>
      </c>
      <c r="B417" s="121" t="s">
        <v>1939</v>
      </c>
      <c r="C417" s="121" t="s">
        <v>1938</v>
      </c>
      <c r="D417" s="121">
        <v>2</v>
      </c>
      <c r="E417" s="11">
        <f t="shared" ref="E417:I417" si="413">E416+F414</f>
        <v>36</v>
      </c>
      <c r="G417" s="11">
        <f t="shared" si="413"/>
        <v>0</v>
      </c>
      <c r="I417" s="11">
        <f>I416+J414</f>
        <v>195</v>
      </c>
      <c r="K417" s="11">
        <f>K416+L414</f>
        <v>0</v>
      </c>
    </row>
    <row r="418" ht="16.5" spans="1:11">
      <c r="A418" s="121" t="s">
        <v>2408</v>
      </c>
      <c r="B418" s="121" t="s">
        <v>1939</v>
      </c>
      <c r="C418" s="121" t="s">
        <v>1938</v>
      </c>
      <c r="D418" s="121">
        <v>2</v>
      </c>
      <c r="E418" s="11">
        <f t="shared" ref="E418:I418" si="414">E417+F414</f>
        <v>37</v>
      </c>
      <c r="G418" s="11">
        <f t="shared" si="414"/>
        <v>0</v>
      </c>
      <c r="I418" s="11">
        <f>I417+J414</f>
        <v>200</v>
      </c>
      <c r="K418" s="11">
        <f>K417+L414</f>
        <v>0</v>
      </c>
    </row>
    <row r="419" ht="16.5" spans="1:11">
      <c r="A419" s="121" t="s">
        <v>2409</v>
      </c>
      <c r="B419" s="121" t="s">
        <v>1939</v>
      </c>
      <c r="C419" s="121" t="s">
        <v>1938</v>
      </c>
      <c r="D419" s="121">
        <v>2</v>
      </c>
      <c r="E419" s="11">
        <f t="shared" ref="E419:I419" si="415">E418+F414</f>
        <v>38</v>
      </c>
      <c r="G419" s="11">
        <f t="shared" si="415"/>
        <v>0</v>
      </c>
      <c r="I419" s="11">
        <f>I418+J414</f>
        <v>205</v>
      </c>
      <c r="K419" s="11">
        <f>K418+L414</f>
        <v>0</v>
      </c>
    </row>
    <row r="420" ht="16.5" spans="1:11">
      <c r="A420" s="121" t="s">
        <v>2410</v>
      </c>
      <c r="B420" s="121" t="s">
        <v>1939</v>
      </c>
      <c r="C420" s="121" t="s">
        <v>1938</v>
      </c>
      <c r="D420" s="121">
        <v>2</v>
      </c>
      <c r="E420" s="11">
        <f t="shared" ref="E420:I420" si="416">E419+F414</f>
        <v>39</v>
      </c>
      <c r="G420" s="11">
        <f t="shared" si="416"/>
        <v>0</v>
      </c>
      <c r="I420" s="11">
        <f>I419+J414</f>
        <v>210</v>
      </c>
      <c r="K420" s="11">
        <f>K419+L414</f>
        <v>0</v>
      </c>
    </row>
    <row r="421" ht="16.5" spans="1:11">
      <c r="A421" s="121" t="s">
        <v>2411</v>
      </c>
      <c r="B421" s="121" t="s">
        <v>1939</v>
      </c>
      <c r="C421" s="121" t="s">
        <v>1938</v>
      </c>
      <c r="D421" s="121">
        <v>2</v>
      </c>
      <c r="E421" s="11">
        <f t="shared" ref="E421:I421" si="417">E420+F414</f>
        <v>40</v>
      </c>
      <c r="G421" s="11">
        <f t="shared" si="417"/>
        <v>0</v>
      </c>
      <c r="I421" s="11">
        <f>I420+J414</f>
        <v>215</v>
      </c>
      <c r="K421" s="11">
        <f>K420+L414</f>
        <v>0</v>
      </c>
    </row>
    <row r="422" ht="16.5" spans="1:11">
      <c r="A422" s="121" t="s">
        <v>2412</v>
      </c>
      <c r="B422" s="121" t="s">
        <v>1939</v>
      </c>
      <c r="C422" s="121" t="s">
        <v>1938</v>
      </c>
      <c r="D422" s="121">
        <v>2</v>
      </c>
      <c r="E422" s="11">
        <f t="shared" ref="E422:I422" si="418">E421+F414</f>
        <v>41</v>
      </c>
      <c r="G422" s="11">
        <f t="shared" si="418"/>
        <v>0</v>
      </c>
      <c r="I422" s="11">
        <f>I421+J414</f>
        <v>220</v>
      </c>
      <c r="K422" s="11">
        <f>K421+L414</f>
        <v>0</v>
      </c>
    </row>
    <row r="423" ht="16.5" spans="1:11">
      <c r="A423" s="121" t="s">
        <v>2413</v>
      </c>
      <c r="B423" s="121" t="s">
        <v>1939</v>
      </c>
      <c r="C423" s="121" t="s">
        <v>1938</v>
      </c>
      <c r="D423" s="121">
        <v>2</v>
      </c>
      <c r="E423" s="11">
        <f t="shared" ref="E423:I423" si="419">E422+F414</f>
        <v>42</v>
      </c>
      <c r="G423" s="11">
        <f t="shared" si="419"/>
        <v>0</v>
      </c>
      <c r="I423" s="11">
        <f>I422+J414</f>
        <v>225</v>
      </c>
      <c r="K423" s="11">
        <f>K422+L414</f>
        <v>0</v>
      </c>
    </row>
    <row r="424" ht="16.5" spans="1:12">
      <c r="A424" s="121" t="s">
        <v>2414</v>
      </c>
      <c r="B424" s="121" t="s">
        <v>1939</v>
      </c>
      <c r="C424" s="121" t="s">
        <v>1938</v>
      </c>
      <c r="D424" s="121">
        <v>3</v>
      </c>
      <c r="E424" s="124">
        <f>防具!I66</f>
        <v>44</v>
      </c>
      <c r="F424">
        <f t="shared" ref="F424:J424" si="420">INT((E434-E424)/10)</f>
        <v>1</v>
      </c>
      <c r="G424" s="124">
        <f>防具!H66</f>
        <v>0</v>
      </c>
      <c r="H424">
        <f t="shared" si="420"/>
        <v>0</v>
      </c>
      <c r="I424" s="124">
        <f>防具!M66</f>
        <v>230</v>
      </c>
      <c r="J424">
        <f t="shared" si="420"/>
        <v>5</v>
      </c>
      <c r="K424" s="124">
        <f>防具!N66</f>
        <v>0</v>
      </c>
      <c r="L424">
        <f>INT((K434-K424)/10)</f>
        <v>0</v>
      </c>
    </row>
    <row r="425" ht="16.5" spans="1:11">
      <c r="A425" s="121" t="s">
        <v>2415</v>
      </c>
      <c r="B425" s="121" t="s">
        <v>1939</v>
      </c>
      <c r="C425" s="121" t="s">
        <v>1938</v>
      </c>
      <c r="D425" s="121">
        <v>3</v>
      </c>
      <c r="E425" s="11">
        <f t="shared" ref="E425:I425" si="421">E424+F424</f>
        <v>45</v>
      </c>
      <c r="G425" s="11">
        <f t="shared" si="421"/>
        <v>0</v>
      </c>
      <c r="I425" s="11">
        <f>I424+J424</f>
        <v>235</v>
      </c>
      <c r="K425" s="11">
        <f>K424+L424</f>
        <v>0</v>
      </c>
    </row>
    <row r="426" ht="16.5" spans="1:11">
      <c r="A426" s="121" t="s">
        <v>2416</v>
      </c>
      <c r="B426" s="121" t="s">
        <v>1939</v>
      </c>
      <c r="C426" s="121" t="s">
        <v>1938</v>
      </c>
      <c r="D426" s="121">
        <v>3</v>
      </c>
      <c r="E426" s="11">
        <f t="shared" ref="E426:I426" si="422">E425+F424</f>
        <v>46</v>
      </c>
      <c r="G426" s="11">
        <f t="shared" si="422"/>
        <v>0</v>
      </c>
      <c r="I426" s="11">
        <f>I425+J424</f>
        <v>240</v>
      </c>
      <c r="K426" s="11">
        <f>K425+L424</f>
        <v>0</v>
      </c>
    </row>
    <row r="427" ht="16.5" spans="1:11">
      <c r="A427" s="121" t="s">
        <v>2417</v>
      </c>
      <c r="B427" s="121" t="s">
        <v>1939</v>
      </c>
      <c r="C427" s="121" t="s">
        <v>1938</v>
      </c>
      <c r="D427" s="121">
        <v>3</v>
      </c>
      <c r="E427" s="11">
        <f t="shared" ref="E427:I427" si="423">E426+F424</f>
        <v>47</v>
      </c>
      <c r="G427" s="11">
        <f t="shared" si="423"/>
        <v>0</v>
      </c>
      <c r="I427" s="11">
        <f>I426+J424</f>
        <v>245</v>
      </c>
      <c r="K427" s="11">
        <f>K426+L424</f>
        <v>0</v>
      </c>
    </row>
    <row r="428" ht="16.5" spans="1:11">
      <c r="A428" s="121" t="s">
        <v>2418</v>
      </c>
      <c r="B428" s="121" t="s">
        <v>1939</v>
      </c>
      <c r="C428" s="121" t="s">
        <v>1938</v>
      </c>
      <c r="D428" s="121">
        <v>3</v>
      </c>
      <c r="E428" s="11">
        <f t="shared" ref="E428:I428" si="424">E427+F424</f>
        <v>48</v>
      </c>
      <c r="G428" s="11">
        <f t="shared" si="424"/>
        <v>0</v>
      </c>
      <c r="I428" s="11">
        <f>I427+J424</f>
        <v>250</v>
      </c>
      <c r="K428" s="11">
        <f>K427+L424</f>
        <v>0</v>
      </c>
    </row>
    <row r="429" ht="16.5" spans="1:11">
      <c r="A429" s="121" t="s">
        <v>2419</v>
      </c>
      <c r="B429" s="121" t="s">
        <v>1939</v>
      </c>
      <c r="C429" s="121" t="s">
        <v>1938</v>
      </c>
      <c r="D429" s="121">
        <v>3</v>
      </c>
      <c r="E429" s="11">
        <f t="shared" ref="E429:I429" si="425">E428+F424</f>
        <v>49</v>
      </c>
      <c r="G429" s="11">
        <f t="shared" si="425"/>
        <v>0</v>
      </c>
      <c r="I429" s="11">
        <f>I428+J424</f>
        <v>255</v>
      </c>
      <c r="K429" s="11">
        <f>K428+L424</f>
        <v>0</v>
      </c>
    </row>
    <row r="430" ht="16.5" spans="1:11">
      <c r="A430" s="121" t="s">
        <v>2420</v>
      </c>
      <c r="B430" s="121" t="s">
        <v>1939</v>
      </c>
      <c r="C430" s="121" t="s">
        <v>1938</v>
      </c>
      <c r="D430" s="121">
        <v>3</v>
      </c>
      <c r="E430" s="11">
        <f t="shared" ref="E430:I430" si="426">E429+F424</f>
        <v>50</v>
      </c>
      <c r="G430" s="11">
        <f t="shared" si="426"/>
        <v>0</v>
      </c>
      <c r="I430" s="11">
        <f>I429+J424</f>
        <v>260</v>
      </c>
      <c r="K430" s="11">
        <f>K429+L424</f>
        <v>0</v>
      </c>
    </row>
    <row r="431" ht="16.5" spans="1:11">
      <c r="A431" s="121" t="s">
        <v>2421</v>
      </c>
      <c r="B431" s="121" t="s">
        <v>1939</v>
      </c>
      <c r="C431" s="121" t="s">
        <v>1938</v>
      </c>
      <c r="D431" s="121">
        <v>3</v>
      </c>
      <c r="E431" s="11">
        <f t="shared" ref="E431:I431" si="427">E430+F424</f>
        <v>51</v>
      </c>
      <c r="G431" s="11">
        <f t="shared" si="427"/>
        <v>0</v>
      </c>
      <c r="I431" s="11">
        <f>I430+J424</f>
        <v>265</v>
      </c>
      <c r="K431" s="11">
        <f>K430+L424</f>
        <v>0</v>
      </c>
    </row>
    <row r="432" ht="16.5" spans="1:11">
      <c r="A432" s="121" t="s">
        <v>2422</v>
      </c>
      <c r="B432" s="121" t="s">
        <v>1939</v>
      </c>
      <c r="C432" s="121" t="s">
        <v>1938</v>
      </c>
      <c r="D432" s="121">
        <v>3</v>
      </c>
      <c r="E432" s="11">
        <f t="shared" ref="E432:I432" si="428">E431+F424</f>
        <v>52</v>
      </c>
      <c r="G432" s="11">
        <f t="shared" si="428"/>
        <v>0</v>
      </c>
      <c r="I432" s="11">
        <f>I431+J424</f>
        <v>270</v>
      </c>
      <c r="K432" s="11">
        <f>K431+L424</f>
        <v>0</v>
      </c>
    </row>
    <row r="433" ht="16.5" spans="1:11">
      <c r="A433" s="121" t="s">
        <v>2423</v>
      </c>
      <c r="B433" s="121" t="s">
        <v>1939</v>
      </c>
      <c r="C433" s="121" t="s">
        <v>1938</v>
      </c>
      <c r="D433" s="121">
        <v>3</v>
      </c>
      <c r="E433" s="11">
        <f t="shared" ref="E433:I433" si="429">E432+F424</f>
        <v>53</v>
      </c>
      <c r="G433" s="11">
        <f t="shared" si="429"/>
        <v>0</v>
      </c>
      <c r="I433" s="11">
        <f>I432+J424</f>
        <v>275</v>
      </c>
      <c r="K433" s="11">
        <f>K432+L424</f>
        <v>0</v>
      </c>
    </row>
    <row r="434" ht="16.5" spans="1:12">
      <c r="A434" s="121" t="s">
        <v>2424</v>
      </c>
      <c r="B434" s="121" t="s">
        <v>1939</v>
      </c>
      <c r="C434" s="121" t="s">
        <v>1938</v>
      </c>
      <c r="D434" s="121">
        <v>4</v>
      </c>
      <c r="E434" s="124">
        <f>防具!I67</f>
        <v>56</v>
      </c>
      <c r="F434">
        <f t="shared" ref="F434:J434" si="430">INT((E444-E434)/10)</f>
        <v>1</v>
      </c>
      <c r="G434" s="124">
        <f>防具!H67</f>
        <v>0</v>
      </c>
      <c r="H434">
        <f t="shared" si="430"/>
        <v>0</v>
      </c>
      <c r="I434" s="124">
        <f>防具!M67</f>
        <v>280</v>
      </c>
      <c r="J434">
        <f t="shared" si="430"/>
        <v>5</v>
      </c>
      <c r="K434" s="124">
        <f>防具!N67</f>
        <v>0</v>
      </c>
      <c r="L434">
        <f>INT((K444-K434)/10)</f>
        <v>0</v>
      </c>
    </row>
    <row r="435" ht="16.5" spans="1:11">
      <c r="A435" s="121" t="s">
        <v>2425</v>
      </c>
      <c r="B435" s="121" t="s">
        <v>1939</v>
      </c>
      <c r="C435" s="121" t="s">
        <v>1938</v>
      </c>
      <c r="D435" s="121">
        <v>4</v>
      </c>
      <c r="E435" s="11">
        <f t="shared" ref="E435:I435" si="431">E434+F434</f>
        <v>57</v>
      </c>
      <c r="G435" s="11">
        <f t="shared" si="431"/>
        <v>0</v>
      </c>
      <c r="I435" s="11">
        <f>I434+J434</f>
        <v>285</v>
      </c>
      <c r="K435" s="11">
        <f>K434+L434</f>
        <v>0</v>
      </c>
    </row>
    <row r="436" ht="16.5" spans="1:11">
      <c r="A436" s="121" t="s">
        <v>2426</v>
      </c>
      <c r="B436" s="121" t="s">
        <v>1939</v>
      </c>
      <c r="C436" s="121" t="s">
        <v>1938</v>
      </c>
      <c r="D436" s="121">
        <v>4</v>
      </c>
      <c r="E436" s="11">
        <f t="shared" ref="E436:I436" si="432">E435+F434</f>
        <v>58</v>
      </c>
      <c r="G436" s="11">
        <f t="shared" si="432"/>
        <v>0</v>
      </c>
      <c r="I436" s="11">
        <f>I435+J434</f>
        <v>290</v>
      </c>
      <c r="K436" s="11">
        <f>K435+L434</f>
        <v>0</v>
      </c>
    </row>
    <row r="437" ht="16.5" spans="1:11">
      <c r="A437" s="121" t="s">
        <v>2427</v>
      </c>
      <c r="B437" s="121" t="s">
        <v>1939</v>
      </c>
      <c r="C437" s="121" t="s">
        <v>1938</v>
      </c>
      <c r="D437" s="121">
        <v>4</v>
      </c>
      <c r="E437" s="11">
        <f t="shared" ref="E437:I437" si="433">E436+F434</f>
        <v>59</v>
      </c>
      <c r="G437" s="11">
        <f t="shared" si="433"/>
        <v>0</v>
      </c>
      <c r="I437" s="11">
        <f>I436+J434</f>
        <v>295</v>
      </c>
      <c r="K437" s="11">
        <f>K436+L434</f>
        <v>0</v>
      </c>
    </row>
    <row r="438" ht="16.5" spans="1:11">
      <c r="A438" s="121" t="s">
        <v>2428</v>
      </c>
      <c r="B438" s="121" t="s">
        <v>1939</v>
      </c>
      <c r="C438" s="121" t="s">
        <v>1938</v>
      </c>
      <c r="D438" s="121">
        <v>4</v>
      </c>
      <c r="E438" s="11">
        <f t="shared" ref="E438:I438" si="434">E437+F434</f>
        <v>60</v>
      </c>
      <c r="G438" s="11">
        <f t="shared" si="434"/>
        <v>0</v>
      </c>
      <c r="I438" s="11">
        <f>I437+J434</f>
        <v>300</v>
      </c>
      <c r="K438" s="11">
        <f>K437+L434</f>
        <v>0</v>
      </c>
    </row>
    <row r="439" ht="16.5" spans="1:11">
      <c r="A439" s="121" t="s">
        <v>2429</v>
      </c>
      <c r="B439" s="121" t="s">
        <v>1939</v>
      </c>
      <c r="C439" s="121" t="s">
        <v>1938</v>
      </c>
      <c r="D439" s="121">
        <v>4</v>
      </c>
      <c r="E439" s="11">
        <f t="shared" ref="E439:I439" si="435">E438+F434</f>
        <v>61</v>
      </c>
      <c r="G439" s="11">
        <f t="shared" si="435"/>
        <v>0</v>
      </c>
      <c r="I439" s="11">
        <f>I438+J434</f>
        <v>305</v>
      </c>
      <c r="K439" s="11">
        <f>K438+L434</f>
        <v>0</v>
      </c>
    </row>
    <row r="440" ht="16.5" spans="1:11">
      <c r="A440" s="121" t="s">
        <v>2430</v>
      </c>
      <c r="B440" s="121" t="s">
        <v>1939</v>
      </c>
      <c r="C440" s="121" t="s">
        <v>1938</v>
      </c>
      <c r="D440" s="121">
        <v>4</v>
      </c>
      <c r="E440" s="11">
        <f t="shared" ref="E440:I440" si="436">E439+F434</f>
        <v>62</v>
      </c>
      <c r="G440" s="11">
        <f t="shared" si="436"/>
        <v>0</v>
      </c>
      <c r="I440" s="11">
        <f>I439+J434</f>
        <v>310</v>
      </c>
      <c r="K440" s="11">
        <f>K439+L434</f>
        <v>0</v>
      </c>
    </row>
    <row r="441" ht="16.5" spans="1:11">
      <c r="A441" s="121" t="s">
        <v>2431</v>
      </c>
      <c r="B441" s="121" t="s">
        <v>1939</v>
      </c>
      <c r="C441" s="121" t="s">
        <v>1938</v>
      </c>
      <c r="D441" s="121">
        <v>4</v>
      </c>
      <c r="E441" s="11">
        <f t="shared" ref="E441:I441" si="437">E440+F434</f>
        <v>63</v>
      </c>
      <c r="G441" s="11">
        <f t="shared" si="437"/>
        <v>0</v>
      </c>
      <c r="I441" s="11">
        <f>I440+J434</f>
        <v>315</v>
      </c>
      <c r="K441" s="11">
        <f>K440+L434</f>
        <v>0</v>
      </c>
    </row>
    <row r="442" ht="16.5" spans="1:11">
      <c r="A442" s="121" t="s">
        <v>2432</v>
      </c>
      <c r="B442" s="121" t="s">
        <v>1939</v>
      </c>
      <c r="C442" s="121" t="s">
        <v>1938</v>
      </c>
      <c r="D442" s="121">
        <v>4</v>
      </c>
      <c r="E442" s="11">
        <f t="shared" ref="E442:I442" si="438">E441+F434</f>
        <v>64</v>
      </c>
      <c r="G442" s="11">
        <f t="shared" si="438"/>
        <v>0</v>
      </c>
      <c r="I442" s="11">
        <f>I441+J434</f>
        <v>320</v>
      </c>
      <c r="K442" s="11">
        <f>K441+L434</f>
        <v>0</v>
      </c>
    </row>
    <row r="443" ht="16.5" spans="1:11">
      <c r="A443" s="121" t="s">
        <v>2433</v>
      </c>
      <c r="B443" s="121" t="s">
        <v>1939</v>
      </c>
      <c r="C443" s="121" t="s">
        <v>1938</v>
      </c>
      <c r="D443" s="121">
        <v>4</v>
      </c>
      <c r="E443" s="11">
        <f t="shared" ref="E443:I443" si="439">E442+F434</f>
        <v>65</v>
      </c>
      <c r="G443" s="11">
        <f t="shared" si="439"/>
        <v>0</v>
      </c>
      <c r="I443" s="11">
        <f>I442+J434</f>
        <v>325</v>
      </c>
      <c r="K443" s="11">
        <f>K442+L434</f>
        <v>0</v>
      </c>
    </row>
    <row r="444" ht="16.5" spans="1:12">
      <c r="A444" s="121" t="s">
        <v>2434</v>
      </c>
      <c r="B444" s="121" t="s">
        <v>1939</v>
      </c>
      <c r="C444" s="121" t="s">
        <v>1938</v>
      </c>
      <c r="D444" s="121">
        <v>5</v>
      </c>
      <c r="E444" s="124">
        <f>防具!I68</f>
        <v>67</v>
      </c>
      <c r="F444">
        <f t="shared" ref="F444:J444" si="440">F434</f>
        <v>1</v>
      </c>
      <c r="G444" s="124">
        <f>防具!H68</f>
        <v>0</v>
      </c>
      <c r="H444">
        <f t="shared" si="440"/>
        <v>0</v>
      </c>
      <c r="I444" s="124">
        <f>防具!M68</f>
        <v>330</v>
      </c>
      <c r="J444">
        <f t="shared" si="440"/>
        <v>5</v>
      </c>
      <c r="K444" s="124">
        <f>防具!N68</f>
        <v>0</v>
      </c>
      <c r="L444">
        <f>L434</f>
        <v>0</v>
      </c>
    </row>
    <row r="445" ht="16.5" spans="1:11">
      <c r="A445" s="121" t="s">
        <v>2435</v>
      </c>
      <c r="B445" s="121" t="s">
        <v>1939</v>
      </c>
      <c r="C445" s="121" t="s">
        <v>1938</v>
      </c>
      <c r="D445" s="121">
        <v>5</v>
      </c>
      <c r="E445" s="11">
        <f t="shared" ref="E445:I445" si="441">E444+F444</f>
        <v>68</v>
      </c>
      <c r="G445" s="11">
        <f t="shared" si="441"/>
        <v>0</v>
      </c>
      <c r="I445" s="11">
        <f>I444+J444</f>
        <v>335</v>
      </c>
      <c r="K445" s="11">
        <f>K444+L444</f>
        <v>0</v>
      </c>
    </row>
    <row r="446" ht="16.5" spans="1:11">
      <c r="A446" s="121" t="s">
        <v>2436</v>
      </c>
      <c r="B446" s="121" t="s">
        <v>1939</v>
      </c>
      <c r="C446" s="121" t="s">
        <v>1938</v>
      </c>
      <c r="D446" s="121">
        <v>5</v>
      </c>
      <c r="E446" s="11">
        <f t="shared" ref="E446:I446" si="442">E445+F444</f>
        <v>69</v>
      </c>
      <c r="G446" s="11">
        <f t="shared" si="442"/>
        <v>0</v>
      </c>
      <c r="I446" s="11">
        <f>I445+J444</f>
        <v>340</v>
      </c>
      <c r="K446" s="11">
        <f>K445+L444</f>
        <v>0</v>
      </c>
    </row>
    <row r="447" ht="16.5" spans="1:11">
      <c r="A447" s="121" t="s">
        <v>2437</v>
      </c>
      <c r="B447" s="121" t="s">
        <v>1939</v>
      </c>
      <c r="C447" s="121" t="s">
        <v>1938</v>
      </c>
      <c r="D447" s="121">
        <v>5</v>
      </c>
      <c r="E447" s="11">
        <f t="shared" ref="E447:I447" si="443">E446+F444</f>
        <v>70</v>
      </c>
      <c r="G447" s="11">
        <f t="shared" si="443"/>
        <v>0</v>
      </c>
      <c r="I447" s="11">
        <f>I446+J444</f>
        <v>345</v>
      </c>
      <c r="K447" s="11">
        <f>K446+L444</f>
        <v>0</v>
      </c>
    </row>
    <row r="448" ht="16.5" spans="1:11">
      <c r="A448" s="121" t="s">
        <v>2438</v>
      </c>
      <c r="B448" s="121" t="s">
        <v>1939</v>
      </c>
      <c r="C448" s="121" t="s">
        <v>1938</v>
      </c>
      <c r="D448" s="121">
        <v>5</v>
      </c>
      <c r="E448" s="11">
        <f t="shared" ref="E448:I448" si="444">E447+F444</f>
        <v>71</v>
      </c>
      <c r="G448" s="11">
        <f t="shared" si="444"/>
        <v>0</v>
      </c>
      <c r="I448" s="11">
        <f>I447+J444</f>
        <v>350</v>
      </c>
      <c r="K448" s="11">
        <f>K447+L444</f>
        <v>0</v>
      </c>
    </row>
    <row r="449" ht="16.5" spans="1:11">
      <c r="A449" s="121" t="s">
        <v>2439</v>
      </c>
      <c r="B449" s="121" t="s">
        <v>1939</v>
      </c>
      <c r="C449" s="121" t="s">
        <v>1938</v>
      </c>
      <c r="D449" s="121">
        <v>5</v>
      </c>
      <c r="E449" s="11">
        <f t="shared" ref="E449:I449" si="445">E448+F444</f>
        <v>72</v>
      </c>
      <c r="G449" s="11">
        <f t="shared" si="445"/>
        <v>0</v>
      </c>
      <c r="I449" s="11">
        <f>I448+J444</f>
        <v>355</v>
      </c>
      <c r="K449" s="11">
        <f>K448+L444</f>
        <v>0</v>
      </c>
    </row>
    <row r="450" ht="16.5" spans="1:11">
      <c r="A450" s="121" t="s">
        <v>2440</v>
      </c>
      <c r="B450" s="121" t="s">
        <v>1939</v>
      </c>
      <c r="C450" s="121" t="s">
        <v>1938</v>
      </c>
      <c r="D450" s="121">
        <v>5</v>
      </c>
      <c r="E450" s="11">
        <f t="shared" ref="E450:I450" si="446">E449+F444</f>
        <v>73</v>
      </c>
      <c r="G450" s="11">
        <f t="shared" si="446"/>
        <v>0</v>
      </c>
      <c r="I450" s="11">
        <f>I449+J444</f>
        <v>360</v>
      </c>
      <c r="K450" s="11">
        <f>K449+L444</f>
        <v>0</v>
      </c>
    </row>
    <row r="451" ht="16.5" spans="1:11">
      <c r="A451" s="121" t="s">
        <v>2441</v>
      </c>
      <c r="B451" s="121" t="s">
        <v>1939</v>
      </c>
      <c r="C451" s="121" t="s">
        <v>1938</v>
      </c>
      <c r="D451" s="121">
        <v>5</v>
      </c>
      <c r="E451" s="11">
        <f t="shared" ref="E451:I451" si="447">E450+F444</f>
        <v>74</v>
      </c>
      <c r="G451" s="11">
        <f t="shared" si="447"/>
        <v>0</v>
      </c>
      <c r="I451" s="11">
        <f>I450+J444</f>
        <v>365</v>
      </c>
      <c r="K451" s="11">
        <f>K450+L444</f>
        <v>0</v>
      </c>
    </row>
    <row r="452" ht="16.5" spans="1:11">
      <c r="A452" s="121" t="s">
        <v>2442</v>
      </c>
      <c r="B452" s="121" t="s">
        <v>1939</v>
      </c>
      <c r="C452" s="121" t="s">
        <v>1938</v>
      </c>
      <c r="D452" s="121">
        <v>5</v>
      </c>
      <c r="E452" s="11">
        <f t="shared" ref="E452:I452" si="448">E451+F444</f>
        <v>75</v>
      </c>
      <c r="G452" s="11">
        <f t="shared" si="448"/>
        <v>0</v>
      </c>
      <c r="I452" s="11">
        <f>I451+J444</f>
        <v>370</v>
      </c>
      <c r="K452" s="11">
        <f>K451+L444</f>
        <v>0</v>
      </c>
    </row>
    <row r="453" ht="16.5" spans="1:11">
      <c r="A453" s="121" t="s">
        <v>2443</v>
      </c>
      <c r="B453" s="121" t="s">
        <v>1939</v>
      </c>
      <c r="C453" s="121" t="s">
        <v>1938</v>
      </c>
      <c r="D453" s="121">
        <v>5</v>
      </c>
      <c r="E453" s="11">
        <f t="shared" ref="E453:I453" si="449">E452+F444</f>
        <v>76</v>
      </c>
      <c r="G453" s="11">
        <f t="shared" si="449"/>
        <v>0</v>
      </c>
      <c r="I453" s="11">
        <f>I452+J444</f>
        <v>375</v>
      </c>
      <c r="K453" s="11">
        <f>K452+L444</f>
        <v>0</v>
      </c>
    </row>
    <row r="454" ht="16.5" spans="1:12">
      <c r="A454" s="123" t="s">
        <v>2444</v>
      </c>
      <c r="B454" s="123" t="s">
        <v>1941</v>
      </c>
      <c r="C454" s="123" t="s">
        <v>1940</v>
      </c>
      <c r="D454" s="123">
        <v>1</v>
      </c>
      <c r="E454" s="124">
        <f>防具!I70</f>
        <v>22</v>
      </c>
      <c r="F454">
        <f t="shared" ref="F454:J454" si="450">INT((E464-E454)/10)</f>
        <v>1</v>
      </c>
      <c r="G454" s="124">
        <f>防具!H70</f>
        <v>0</v>
      </c>
      <c r="H454">
        <f t="shared" si="450"/>
        <v>0</v>
      </c>
      <c r="I454" s="124">
        <f>防具!M70</f>
        <v>0</v>
      </c>
      <c r="J454">
        <f t="shared" si="450"/>
        <v>0</v>
      </c>
      <c r="K454" s="124">
        <f>防具!N70</f>
        <v>50</v>
      </c>
      <c r="L454">
        <f>INT((K464-K454)/10)</f>
        <v>0</v>
      </c>
    </row>
    <row r="455" ht="16.5" spans="1:11">
      <c r="A455" s="123" t="s">
        <v>2445</v>
      </c>
      <c r="B455" s="123" t="s">
        <v>1941</v>
      </c>
      <c r="C455" s="123" t="s">
        <v>1940</v>
      </c>
      <c r="D455" s="123">
        <v>1</v>
      </c>
      <c r="E455" s="11">
        <f t="shared" ref="E455:I455" si="451">E454+F454</f>
        <v>23</v>
      </c>
      <c r="G455" s="11">
        <f t="shared" si="451"/>
        <v>0</v>
      </c>
      <c r="I455" s="11">
        <f>I454+J454</f>
        <v>0</v>
      </c>
      <c r="K455" s="11">
        <f>K454+L454</f>
        <v>50</v>
      </c>
    </row>
    <row r="456" ht="16.5" spans="1:11">
      <c r="A456" s="123" t="s">
        <v>2446</v>
      </c>
      <c r="B456" s="123" t="s">
        <v>1941</v>
      </c>
      <c r="C456" s="123" t="s">
        <v>1940</v>
      </c>
      <c r="D456" s="123">
        <v>1</v>
      </c>
      <c r="E456" s="11">
        <f t="shared" ref="E456:I456" si="452">E455+F454</f>
        <v>24</v>
      </c>
      <c r="G456" s="11">
        <f t="shared" si="452"/>
        <v>0</v>
      </c>
      <c r="I456" s="11">
        <f>I455+J454</f>
        <v>0</v>
      </c>
      <c r="K456" s="11">
        <f>K455+L454</f>
        <v>50</v>
      </c>
    </row>
    <row r="457" ht="16.5" spans="1:11">
      <c r="A457" s="123" t="s">
        <v>2447</v>
      </c>
      <c r="B457" s="123" t="s">
        <v>1941</v>
      </c>
      <c r="C457" s="123" t="s">
        <v>1940</v>
      </c>
      <c r="D457" s="123">
        <v>1</v>
      </c>
      <c r="E457" s="11">
        <f t="shared" ref="E457:I457" si="453">E456+F454</f>
        <v>25</v>
      </c>
      <c r="G457" s="11">
        <f t="shared" si="453"/>
        <v>0</v>
      </c>
      <c r="I457" s="11">
        <f>I456+J454</f>
        <v>0</v>
      </c>
      <c r="K457" s="11">
        <f>K456+L454</f>
        <v>50</v>
      </c>
    </row>
    <row r="458" ht="16.5" spans="1:11">
      <c r="A458" s="123" t="s">
        <v>2448</v>
      </c>
      <c r="B458" s="123" t="s">
        <v>1941</v>
      </c>
      <c r="C458" s="123" t="s">
        <v>1940</v>
      </c>
      <c r="D458" s="123">
        <v>1</v>
      </c>
      <c r="E458" s="11">
        <f t="shared" ref="E458:I458" si="454">E457+F454</f>
        <v>26</v>
      </c>
      <c r="G458" s="11">
        <f t="shared" si="454"/>
        <v>0</v>
      </c>
      <c r="I458" s="11">
        <f>I457+J454</f>
        <v>0</v>
      </c>
      <c r="K458" s="11">
        <f>K457+L454</f>
        <v>50</v>
      </c>
    </row>
    <row r="459" ht="16.5" spans="1:11">
      <c r="A459" s="123" t="s">
        <v>2449</v>
      </c>
      <c r="B459" s="123" t="s">
        <v>1941</v>
      </c>
      <c r="C459" s="123" t="s">
        <v>1940</v>
      </c>
      <c r="D459" s="123">
        <v>1</v>
      </c>
      <c r="E459" s="11">
        <f t="shared" ref="E459:I459" si="455">E458+F454</f>
        <v>27</v>
      </c>
      <c r="G459" s="11">
        <f t="shared" si="455"/>
        <v>0</v>
      </c>
      <c r="I459" s="11">
        <f>I458+J454</f>
        <v>0</v>
      </c>
      <c r="K459" s="11">
        <f>K458+L454</f>
        <v>50</v>
      </c>
    </row>
    <row r="460" ht="16.5" spans="1:11">
      <c r="A460" s="123" t="s">
        <v>2450</v>
      </c>
      <c r="B460" s="123" t="s">
        <v>1941</v>
      </c>
      <c r="C460" s="123" t="s">
        <v>1940</v>
      </c>
      <c r="D460" s="123">
        <v>1</v>
      </c>
      <c r="E460" s="11">
        <f t="shared" ref="E460:I460" si="456">E459+F454</f>
        <v>28</v>
      </c>
      <c r="G460" s="11">
        <f t="shared" si="456"/>
        <v>0</v>
      </c>
      <c r="I460" s="11">
        <f>I459+J454</f>
        <v>0</v>
      </c>
      <c r="K460" s="11">
        <f>K459+L454</f>
        <v>50</v>
      </c>
    </row>
    <row r="461" ht="16.5" spans="1:11">
      <c r="A461" s="123" t="s">
        <v>2451</v>
      </c>
      <c r="B461" s="123" t="s">
        <v>1941</v>
      </c>
      <c r="C461" s="123" t="s">
        <v>1940</v>
      </c>
      <c r="D461" s="123">
        <v>1</v>
      </c>
      <c r="E461" s="11">
        <f t="shared" ref="E461:I461" si="457">E460+F454</f>
        <v>29</v>
      </c>
      <c r="G461" s="11">
        <f t="shared" si="457"/>
        <v>0</v>
      </c>
      <c r="I461" s="11">
        <f>I460+J454</f>
        <v>0</v>
      </c>
      <c r="K461" s="11">
        <f>K460+L454</f>
        <v>50</v>
      </c>
    </row>
    <row r="462" ht="16.5" spans="1:11">
      <c r="A462" s="123" t="s">
        <v>2452</v>
      </c>
      <c r="B462" s="123" t="s">
        <v>1941</v>
      </c>
      <c r="C462" s="123" t="s">
        <v>1940</v>
      </c>
      <c r="D462" s="123">
        <v>1</v>
      </c>
      <c r="E462" s="11">
        <f t="shared" ref="E462:I462" si="458">E461+F454</f>
        <v>30</v>
      </c>
      <c r="G462" s="11">
        <f t="shared" si="458"/>
        <v>0</v>
      </c>
      <c r="I462" s="11">
        <f>I461+J454</f>
        <v>0</v>
      </c>
      <c r="K462" s="11">
        <f>K461+L454</f>
        <v>50</v>
      </c>
    </row>
    <row r="463" ht="16.5" spans="1:11">
      <c r="A463" s="123" t="s">
        <v>2453</v>
      </c>
      <c r="B463" s="123" t="s">
        <v>1941</v>
      </c>
      <c r="C463" s="123" t="s">
        <v>1940</v>
      </c>
      <c r="D463" s="123">
        <v>1</v>
      </c>
      <c r="E463" s="11">
        <f t="shared" ref="E463:I463" si="459">E462+F454</f>
        <v>31</v>
      </c>
      <c r="G463" s="11">
        <f t="shared" si="459"/>
        <v>0</v>
      </c>
      <c r="I463" s="11">
        <f>I462+J454</f>
        <v>0</v>
      </c>
      <c r="K463" s="11">
        <f>K462+L454</f>
        <v>50</v>
      </c>
    </row>
    <row r="464" ht="16.5" spans="1:12">
      <c r="A464" s="123" t="s">
        <v>2454</v>
      </c>
      <c r="B464" s="123" t="s">
        <v>1941</v>
      </c>
      <c r="C464" s="123" t="s">
        <v>1940</v>
      </c>
      <c r="D464" s="123">
        <v>2</v>
      </c>
      <c r="E464" s="124">
        <f>防具!I71</f>
        <v>33</v>
      </c>
      <c r="F464">
        <f t="shared" ref="F464:J464" si="460">INT((E474-E464)/10)</f>
        <v>1</v>
      </c>
      <c r="G464" s="124">
        <f>防具!H71</f>
        <v>0</v>
      </c>
      <c r="H464">
        <f t="shared" si="460"/>
        <v>0</v>
      </c>
      <c r="I464" s="124">
        <f>防具!M71</f>
        <v>0</v>
      </c>
      <c r="J464">
        <f t="shared" si="460"/>
        <v>0</v>
      </c>
      <c r="K464" s="124">
        <f>防具!N71</f>
        <v>55</v>
      </c>
      <c r="L464">
        <f>INT((K474-K464)/10)</f>
        <v>0</v>
      </c>
    </row>
    <row r="465" ht="16.5" spans="1:11">
      <c r="A465" s="123" t="s">
        <v>2455</v>
      </c>
      <c r="B465" s="123" t="s">
        <v>1941</v>
      </c>
      <c r="C465" s="123" t="s">
        <v>1940</v>
      </c>
      <c r="D465" s="123">
        <v>2</v>
      </c>
      <c r="E465" s="11">
        <f t="shared" ref="E465:I465" si="461">E464+F464</f>
        <v>34</v>
      </c>
      <c r="G465" s="11">
        <f t="shared" si="461"/>
        <v>0</v>
      </c>
      <c r="I465" s="11">
        <f>I464+J464</f>
        <v>0</v>
      </c>
      <c r="K465" s="11">
        <f>K464+L464</f>
        <v>55</v>
      </c>
    </row>
    <row r="466" ht="16.5" spans="1:11">
      <c r="A466" s="123" t="s">
        <v>2456</v>
      </c>
      <c r="B466" s="123" t="s">
        <v>1941</v>
      </c>
      <c r="C466" s="123" t="s">
        <v>1940</v>
      </c>
      <c r="D466" s="123">
        <v>2</v>
      </c>
      <c r="E466" s="11">
        <f t="shared" ref="E466:I466" si="462">E465+F464</f>
        <v>35</v>
      </c>
      <c r="G466" s="11">
        <f t="shared" si="462"/>
        <v>0</v>
      </c>
      <c r="I466" s="11">
        <f>I465+J464</f>
        <v>0</v>
      </c>
      <c r="K466" s="11">
        <f>K465+L464</f>
        <v>55</v>
      </c>
    </row>
    <row r="467" ht="16.5" spans="1:11">
      <c r="A467" s="123" t="s">
        <v>2457</v>
      </c>
      <c r="B467" s="123" t="s">
        <v>1941</v>
      </c>
      <c r="C467" s="123" t="s">
        <v>1940</v>
      </c>
      <c r="D467" s="123">
        <v>2</v>
      </c>
      <c r="E467" s="11">
        <f t="shared" ref="E467:I467" si="463">E466+F464</f>
        <v>36</v>
      </c>
      <c r="G467" s="11">
        <f t="shared" si="463"/>
        <v>0</v>
      </c>
      <c r="I467" s="11">
        <f>I466+J464</f>
        <v>0</v>
      </c>
      <c r="K467" s="11">
        <f>K466+L464</f>
        <v>55</v>
      </c>
    </row>
    <row r="468" ht="16.5" spans="1:11">
      <c r="A468" s="123" t="s">
        <v>2458</v>
      </c>
      <c r="B468" s="123" t="s">
        <v>1941</v>
      </c>
      <c r="C468" s="123" t="s">
        <v>1940</v>
      </c>
      <c r="D468" s="123">
        <v>2</v>
      </c>
      <c r="E468" s="11">
        <f t="shared" ref="E468:I468" si="464">E467+F464</f>
        <v>37</v>
      </c>
      <c r="G468" s="11">
        <f t="shared" si="464"/>
        <v>0</v>
      </c>
      <c r="I468" s="11">
        <f>I467+J464</f>
        <v>0</v>
      </c>
      <c r="K468" s="11">
        <f>K467+L464</f>
        <v>55</v>
      </c>
    </row>
    <row r="469" ht="16.5" spans="1:11">
      <c r="A469" s="123" t="s">
        <v>2459</v>
      </c>
      <c r="B469" s="123" t="s">
        <v>1941</v>
      </c>
      <c r="C469" s="123" t="s">
        <v>1940</v>
      </c>
      <c r="D469" s="123">
        <v>2</v>
      </c>
      <c r="E469" s="11">
        <f t="shared" ref="E469:I469" si="465">E468+F464</f>
        <v>38</v>
      </c>
      <c r="G469" s="11">
        <f t="shared" si="465"/>
        <v>0</v>
      </c>
      <c r="I469" s="11">
        <f>I468+J464</f>
        <v>0</v>
      </c>
      <c r="K469" s="11">
        <f>K468+L464</f>
        <v>55</v>
      </c>
    </row>
    <row r="470" ht="16.5" spans="1:11">
      <c r="A470" s="123" t="s">
        <v>2460</v>
      </c>
      <c r="B470" s="123" t="s">
        <v>1941</v>
      </c>
      <c r="C470" s="123" t="s">
        <v>1940</v>
      </c>
      <c r="D470" s="123">
        <v>2</v>
      </c>
      <c r="E470" s="11">
        <f t="shared" ref="E470:I470" si="466">E469+F464</f>
        <v>39</v>
      </c>
      <c r="G470" s="11">
        <f t="shared" si="466"/>
        <v>0</v>
      </c>
      <c r="I470" s="11">
        <f>I469+J464</f>
        <v>0</v>
      </c>
      <c r="K470" s="11">
        <f>K469+L464</f>
        <v>55</v>
      </c>
    </row>
    <row r="471" ht="16.5" spans="1:11">
      <c r="A471" s="123" t="s">
        <v>2461</v>
      </c>
      <c r="B471" s="123" t="s">
        <v>1941</v>
      </c>
      <c r="C471" s="123" t="s">
        <v>1940</v>
      </c>
      <c r="D471" s="123">
        <v>2</v>
      </c>
      <c r="E471" s="11">
        <f t="shared" ref="E471:I471" si="467">E470+F464</f>
        <v>40</v>
      </c>
      <c r="G471" s="11">
        <f t="shared" si="467"/>
        <v>0</v>
      </c>
      <c r="I471" s="11">
        <f>I470+J464</f>
        <v>0</v>
      </c>
      <c r="K471" s="11">
        <f>K470+L464</f>
        <v>55</v>
      </c>
    </row>
    <row r="472" ht="16.5" spans="1:11">
      <c r="A472" s="123" t="s">
        <v>2462</v>
      </c>
      <c r="B472" s="123" t="s">
        <v>1941</v>
      </c>
      <c r="C472" s="123" t="s">
        <v>1940</v>
      </c>
      <c r="D472" s="123">
        <v>2</v>
      </c>
      <c r="E472" s="11">
        <f t="shared" ref="E472:I472" si="468">E471+F464</f>
        <v>41</v>
      </c>
      <c r="G472" s="11">
        <f t="shared" si="468"/>
        <v>0</v>
      </c>
      <c r="I472" s="11">
        <f>I471+J464</f>
        <v>0</v>
      </c>
      <c r="K472" s="11">
        <f>K471+L464</f>
        <v>55</v>
      </c>
    </row>
    <row r="473" ht="16.5" spans="1:11">
      <c r="A473" s="123" t="s">
        <v>2463</v>
      </c>
      <c r="B473" s="123" t="s">
        <v>1941</v>
      </c>
      <c r="C473" s="123" t="s">
        <v>1940</v>
      </c>
      <c r="D473" s="123">
        <v>2</v>
      </c>
      <c r="E473" s="11">
        <f t="shared" ref="E473:I473" si="469">E472+F464</f>
        <v>42</v>
      </c>
      <c r="G473" s="11">
        <f t="shared" si="469"/>
        <v>0</v>
      </c>
      <c r="I473" s="11">
        <f>I472+J464</f>
        <v>0</v>
      </c>
      <c r="K473" s="11">
        <f>K472+L464</f>
        <v>55</v>
      </c>
    </row>
    <row r="474" ht="16.5" spans="1:12">
      <c r="A474" s="123" t="s">
        <v>2464</v>
      </c>
      <c r="B474" s="123" t="s">
        <v>1941</v>
      </c>
      <c r="C474" s="123" t="s">
        <v>1940</v>
      </c>
      <c r="D474" s="123">
        <v>3</v>
      </c>
      <c r="E474" s="124">
        <f>防具!I72</f>
        <v>44</v>
      </c>
      <c r="F474">
        <f t="shared" ref="F474:J474" si="470">INT((E484-E474)/10)</f>
        <v>1</v>
      </c>
      <c r="G474" s="124">
        <f>防具!H72</f>
        <v>0</v>
      </c>
      <c r="H474">
        <f t="shared" si="470"/>
        <v>0</v>
      </c>
      <c r="I474" s="124">
        <f>防具!M72</f>
        <v>0</v>
      </c>
      <c r="J474">
        <f t="shared" si="470"/>
        <v>0</v>
      </c>
      <c r="K474" s="124">
        <f>防具!N72</f>
        <v>60</v>
      </c>
      <c r="L474">
        <f>INT((K484-K474)/10)</f>
        <v>0</v>
      </c>
    </row>
    <row r="475" ht="16.5" spans="1:11">
      <c r="A475" s="123" t="s">
        <v>2465</v>
      </c>
      <c r="B475" s="123" t="s">
        <v>1941</v>
      </c>
      <c r="C475" s="123" t="s">
        <v>1940</v>
      </c>
      <c r="D475" s="123">
        <v>3</v>
      </c>
      <c r="E475" s="11">
        <f t="shared" ref="E475:I475" si="471">E474+F474</f>
        <v>45</v>
      </c>
      <c r="G475" s="11">
        <f t="shared" si="471"/>
        <v>0</v>
      </c>
      <c r="I475" s="11">
        <f>I474+J474</f>
        <v>0</v>
      </c>
      <c r="K475" s="11">
        <f>K474+L474</f>
        <v>60</v>
      </c>
    </row>
    <row r="476" ht="16.5" spans="1:11">
      <c r="A476" s="123" t="s">
        <v>2466</v>
      </c>
      <c r="B476" s="123" t="s">
        <v>1941</v>
      </c>
      <c r="C476" s="123" t="s">
        <v>1940</v>
      </c>
      <c r="D476" s="123">
        <v>3</v>
      </c>
      <c r="E476" s="11">
        <f t="shared" ref="E476:I476" si="472">E475+F474</f>
        <v>46</v>
      </c>
      <c r="G476" s="11">
        <f t="shared" si="472"/>
        <v>0</v>
      </c>
      <c r="I476" s="11">
        <f>I475+J474</f>
        <v>0</v>
      </c>
      <c r="K476" s="11">
        <f>K475+L474</f>
        <v>60</v>
      </c>
    </row>
    <row r="477" ht="16.5" spans="1:11">
      <c r="A477" s="123" t="s">
        <v>2467</v>
      </c>
      <c r="B477" s="123" t="s">
        <v>1941</v>
      </c>
      <c r="C477" s="123" t="s">
        <v>1940</v>
      </c>
      <c r="D477" s="123">
        <v>3</v>
      </c>
      <c r="E477" s="11">
        <f t="shared" ref="E477:I477" si="473">E476+F474</f>
        <v>47</v>
      </c>
      <c r="G477" s="11">
        <f t="shared" si="473"/>
        <v>0</v>
      </c>
      <c r="I477" s="11">
        <f>I476+J474</f>
        <v>0</v>
      </c>
      <c r="K477" s="11">
        <f>K476+L474</f>
        <v>60</v>
      </c>
    </row>
    <row r="478" ht="16.5" spans="1:11">
      <c r="A478" s="123" t="s">
        <v>2468</v>
      </c>
      <c r="B478" s="123" t="s">
        <v>1941</v>
      </c>
      <c r="C478" s="123" t="s">
        <v>1940</v>
      </c>
      <c r="D478" s="123">
        <v>3</v>
      </c>
      <c r="E478" s="11">
        <f t="shared" ref="E478:I478" si="474">E477+F474</f>
        <v>48</v>
      </c>
      <c r="G478" s="11">
        <f t="shared" si="474"/>
        <v>0</v>
      </c>
      <c r="I478" s="11">
        <f>I477+J474</f>
        <v>0</v>
      </c>
      <c r="K478" s="11">
        <f>K477+L474</f>
        <v>60</v>
      </c>
    </row>
    <row r="479" ht="16.5" spans="1:11">
      <c r="A479" s="123" t="s">
        <v>2469</v>
      </c>
      <c r="B479" s="123" t="s">
        <v>1941</v>
      </c>
      <c r="C479" s="123" t="s">
        <v>1940</v>
      </c>
      <c r="D479" s="123">
        <v>3</v>
      </c>
      <c r="E479" s="11">
        <f t="shared" ref="E479:I479" si="475">E478+F474</f>
        <v>49</v>
      </c>
      <c r="G479" s="11">
        <f t="shared" si="475"/>
        <v>0</v>
      </c>
      <c r="I479" s="11">
        <f>I478+J474</f>
        <v>0</v>
      </c>
      <c r="K479" s="11">
        <f>K478+L474</f>
        <v>60</v>
      </c>
    </row>
    <row r="480" ht="16.5" spans="1:11">
      <c r="A480" s="123" t="s">
        <v>2470</v>
      </c>
      <c r="B480" s="123" t="s">
        <v>1941</v>
      </c>
      <c r="C480" s="123" t="s">
        <v>1940</v>
      </c>
      <c r="D480" s="123">
        <v>3</v>
      </c>
      <c r="E480" s="11">
        <f t="shared" ref="E480:I480" si="476">E479+F474</f>
        <v>50</v>
      </c>
      <c r="G480" s="11">
        <f t="shared" si="476"/>
        <v>0</v>
      </c>
      <c r="I480" s="11">
        <f>I479+J474</f>
        <v>0</v>
      </c>
      <c r="K480" s="11">
        <f>K479+L474</f>
        <v>60</v>
      </c>
    </row>
    <row r="481" ht="16.5" spans="1:11">
      <c r="A481" s="123" t="s">
        <v>2471</v>
      </c>
      <c r="B481" s="123" t="s">
        <v>1941</v>
      </c>
      <c r="C481" s="123" t="s">
        <v>1940</v>
      </c>
      <c r="D481" s="123">
        <v>3</v>
      </c>
      <c r="E481" s="11">
        <f t="shared" ref="E481:I481" si="477">E480+F474</f>
        <v>51</v>
      </c>
      <c r="G481" s="11">
        <f t="shared" si="477"/>
        <v>0</v>
      </c>
      <c r="I481" s="11">
        <f>I480+J474</f>
        <v>0</v>
      </c>
      <c r="K481" s="11">
        <f>K480+L474</f>
        <v>60</v>
      </c>
    </row>
    <row r="482" ht="16.5" spans="1:11">
      <c r="A482" s="123" t="s">
        <v>2472</v>
      </c>
      <c r="B482" s="123" t="s">
        <v>1941</v>
      </c>
      <c r="C482" s="123" t="s">
        <v>1940</v>
      </c>
      <c r="D482" s="123">
        <v>3</v>
      </c>
      <c r="E482" s="11">
        <f t="shared" ref="E482:I482" si="478">E481+F474</f>
        <v>52</v>
      </c>
      <c r="G482" s="11">
        <f t="shared" si="478"/>
        <v>0</v>
      </c>
      <c r="I482" s="11">
        <f>I481+J474</f>
        <v>0</v>
      </c>
      <c r="K482" s="11">
        <f>K481+L474</f>
        <v>60</v>
      </c>
    </row>
    <row r="483" ht="16.5" spans="1:11">
      <c r="A483" s="123" t="s">
        <v>2473</v>
      </c>
      <c r="B483" s="123" t="s">
        <v>1941</v>
      </c>
      <c r="C483" s="123" t="s">
        <v>1940</v>
      </c>
      <c r="D483" s="123">
        <v>3</v>
      </c>
      <c r="E483" s="11">
        <f t="shared" ref="E483:I483" si="479">E482+F474</f>
        <v>53</v>
      </c>
      <c r="G483" s="11">
        <f t="shared" si="479"/>
        <v>0</v>
      </c>
      <c r="I483" s="11">
        <f>I482+J474</f>
        <v>0</v>
      </c>
      <c r="K483" s="11">
        <f>K482+L474</f>
        <v>60</v>
      </c>
    </row>
    <row r="484" ht="16.5" spans="1:12">
      <c r="A484" s="123" t="s">
        <v>2474</v>
      </c>
      <c r="B484" s="123" t="s">
        <v>1941</v>
      </c>
      <c r="C484" s="123" t="s">
        <v>1940</v>
      </c>
      <c r="D484" s="123">
        <v>4</v>
      </c>
      <c r="E484" s="124">
        <f>防具!I73</f>
        <v>56</v>
      </c>
      <c r="F484">
        <f t="shared" ref="F484:J484" si="480">INT((E494-E484)/10)</f>
        <v>1</v>
      </c>
      <c r="G484" s="124">
        <f>防具!H73</f>
        <v>0</v>
      </c>
      <c r="H484">
        <f t="shared" si="480"/>
        <v>0</v>
      </c>
      <c r="I484" s="124">
        <f>防具!M73</f>
        <v>0</v>
      </c>
      <c r="J484">
        <f t="shared" si="480"/>
        <v>0</v>
      </c>
      <c r="K484" s="124">
        <f>防具!N73</f>
        <v>65</v>
      </c>
      <c r="L484">
        <f>INT((K494-K484)/10)</f>
        <v>0</v>
      </c>
    </row>
    <row r="485" ht="16.5" spans="1:11">
      <c r="A485" s="123" t="s">
        <v>2475</v>
      </c>
      <c r="B485" s="123" t="s">
        <v>1941</v>
      </c>
      <c r="C485" s="123" t="s">
        <v>1940</v>
      </c>
      <c r="D485" s="123">
        <v>4</v>
      </c>
      <c r="E485" s="11">
        <f t="shared" ref="E485:I485" si="481">E484+F484</f>
        <v>57</v>
      </c>
      <c r="G485" s="11">
        <f t="shared" si="481"/>
        <v>0</v>
      </c>
      <c r="I485" s="11">
        <f>I484+J484</f>
        <v>0</v>
      </c>
      <c r="K485" s="11">
        <f>K484+L484</f>
        <v>65</v>
      </c>
    </row>
    <row r="486" ht="16.5" spans="1:11">
      <c r="A486" s="123" t="s">
        <v>2476</v>
      </c>
      <c r="B486" s="123" t="s">
        <v>1941</v>
      </c>
      <c r="C486" s="123" t="s">
        <v>1940</v>
      </c>
      <c r="D486" s="123">
        <v>4</v>
      </c>
      <c r="E486" s="11">
        <f t="shared" ref="E486:I486" si="482">E485+F484</f>
        <v>58</v>
      </c>
      <c r="G486" s="11">
        <f t="shared" si="482"/>
        <v>0</v>
      </c>
      <c r="I486" s="11">
        <f>I485+J484</f>
        <v>0</v>
      </c>
      <c r="K486" s="11">
        <f>K485+L484</f>
        <v>65</v>
      </c>
    </row>
    <row r="487" ht="16.5" spans="1:11">
      <c r="A487" s="123" t="s">
        <v>2477</v>
      </c>
      <c r="B487" s="123" t="s">
        <v>1941</v>
      </c>
      <c r="C487" s="123" t="s">
        <v>1940</v>
      </c>
      <c r="D487" s="123">
        <v>4</v>
      </c>
      <c r="E487" s="11">
        <f t="shared" ref="E487:I487" si="483">E486+F484</f>
        <v>59</v>
      </c>
      <c r="G487" s="11">
        <f t="shared" si="483"/>
        <v>0</v>
      </c>
      <c r="I487" s="11">
        <f>I486+J484</f>
        <v>0</v>
      </c>
      <c r="K487" s="11">
        <f>K486+L484</f>
        <v>65</v>
      </c>
    </row>
    <row r="488" ht="16.5" spans="1:11">
      <c r="A488" s="123" t="s">
        <v>2478</v>
      </c>
      <c r="B488" s="123" t="s">
        <v>1941</v>
      </c>
      <c r="C488" s="123" t="s">
        <v>1940</v>
      </c>
      <c r="D488" s="123">
        <v>4</v>
      </c>
      <c r="E488" s="11">
        <f t="shared" ref="E488:I488" si="484">E487+F484</f>
        <v>60</v>
      </c>
      <c r="G488" s="11">
        <f t="shared" si="484"/>
        <v>0</v>
      </c>
      <c r="I488" s="11">
        <f>I487+J484</f>
        <v>0</v>
      </c>
      <c r="K488" s="11">
        <f>K487+L484</f>
        <v>65</v>
      </c>
    </row>
    <row r="489" ht="16.5" spans="1:11">
      <c r="A489" s="123" t="s">
        <v>2479</v>
      </c>
      <c r="B489" s="123" t="s">
        <v>1941</v>
      </c>
      <c r="C489" s="123" t="s">
        <v>1940</v>
      </c>
      <c r="D489" s="123">
        <v>4</v>
      </c>
      <c r="E489" s="11">
        <f t="shared" ref="E489:I489" si="485">E488+F484</f>
        <v>61</v>
      </c>
      <c r="G489" s="11">
        <f t="shared" si="485"/>
        <v>0</v>
      </c>
      <c r="I489" s="11">
        <f>I488+J484</f>
        <v>0</v>
      </c>
      <c r="K489" s="11">
        <f>K488+L484</f>
        <v>65</v>
      </c>
    </row>
    <row r="490" ht="16.5" spans="1:11">
      <c r="A490" s="123" t="s">
        <v>2480</v>
      </c>
      <c r="B490" s="123" t="s">
        <v>1941</v>
      </c>
      <c r="C490" s="123" t="s">
        <v>1940</v>
      </c>
      <c r="D490" s="123">
        <v>4</v>
      </c>
      <c r="E490" s="11">
        <f t="shared" ref="E490:I490" si="486">E489+F484</f>
        <v>62</v>
      </c>
      <c r="G490" s="11">
        <f t="shared" si="486"/>
        <v>0</v>
      </c>
      <c r="I490" s="11">
        <f>I489+J484</f>
        <v>0</v>
      </c>
      <c r="K490" s="11">
        <f>K489+L484</f>
        <v>65</v>
      </c>
    </row>
    <row r="491" ht="16.5" spans="1:11">
      <c r="A491" s="123" t="s">
        <v>2481</v>
      </c>
      <c r="B491" s="123" t="s">
        <v>1941</v>
      </c>
      <c r="C491" s="123" t="s">
        <v>1940</v>
      </c>
      <c r="D491" s="123">
        <v>4</v>
      </c>
      <c r="E491" s="11">
        <f t="shared" ref="E491:I491" si="487">E490+F484</f>
        <v>63</v>
      </c>
      <c r="G491" s="11">
        <f t="shared" si="487"/>
        <v>0</v>
      </c>
      <c r="I491" s="11">
        <f>I490+J484</f>
        <v>0</v>
      </c>
      <c r="K491" s="11">
        <f>K490+L484</f>
        <v>65</v>
      </c>
    </row>
    <row r="492" ht="16.5" spans="1:11">
      <c r="A492" s="123" t="s">
        <v>2482</v>
      </c>
      <c r="B492" s="123" t="s">
        <v>1941</v>
      </c>
      <c r="C492" s="123" t="s">
        <v>1940</v>
      </c>
      <c r="D492" s="123">
        <v>4</v>
      </c>
      <c r="E492" s="11">
        <f t="shared" ref="E492:I492" si="488">E491+F484</f>
        <v>64</v>
      </c>
      <c r="G492" s="11">
        <f t="shared" si="488"/>
        <v>0</v>
      </c>
      <c r="I492" s="11">
        <f>I491+J484</f>
        <v>0</v>
      </c>
      <c r="K492" s="11">
        <f>K491+L484</f>
        <v>65</v>
      </c>
    </row>
    <row r="493" ht="16.5" spans="1:11">
      <c r="A493" s="123" t="s">
        <v>2483</v>
      </c>
      <c r="B493" s="123" t="s">
        <v>1941</v>
      </c>
      <c r="C493" s="123" t="s">
        <v>1940</v>
      </c>
      <c r="D493" s="123">
        <v>4</v>
      </c>
      <c r="E493" s="11">
        <f t="shared" ref="E493:I493" si="489">E492+F484</f>
        <v>65</v>
      </c>
      <c r="G493" s="11">
        <f t="shared" si="489"/>
        <v>0</v>
      </c>
      <c r="I493" s="11">
        <f>I492+J484</f>
        <v>0</v>
      </c>
      <c r="K493" s="11">
        <f>K492+L484</f>
        <v>65</v>
      </c>
    </row>
    <row r="494" ht="16.5" spans="1:12">
      <c r="A494" s="123" t="s">
        <v>2484</v>
      </c>
      <c r="B494" s="123" t="s">
        <v>1941</v>
      </c>
      <c r="C494" s="123" t="s">
        <v>1940</v>
      </c>
      <c r="D494" s="123">
        <v>5</v>
      </c>
      <c r="E494" s="124">
        <f>防具!I74</f>
        <v>67</v>
      </c>
      <c r="F494">
        <f t="shared" ref="F494:J494" si="490">F484</f>
        <v>1</v>
      </c>
      <c r="G494" s="124">
        <f>防具!H74</f>
        <v>0</v>
      </c>
      <c r="H494">
        <f t="shared" si="490"/>
        <v>0</v>
      </c>
      <c r="I494" s="124">
        <f>防具!M74</f>
        <v>0</v>
      </c>
      <c r="J494">
        <f t="shared" si="490"/>
        <v>0</v>
      </c>
      <c r="K494" s="124">
        <f>防具!N74</f>
        <v>70</v>
      </c>
      <c r="L494">
        <f>L484</f>
        <v>0</v>
      </c>
    </row>
    <row r="495" ht="16.5" spans="1:11">
      <c r="A495" s="123" t="s">
        <v>2485</v>
      </c>
      <c r="B495" s="123" t="s">
        <v>1941</v>
      </c>
      <c r="C495" s="123" t="s">
        <v>1940</v>
      </c>
      <c r="D495" s="123">
        <v>5</v>
      </c>
      <c r="E495" s="11">
        <f t="shared" ref="E495:I495" si="491">E494+F494</f>
        <v>68</v>
      </c>
      <c r="G495" s="11">
        <f t="shared" si="491"/>
        <v>0</v>
      </c>
      <c r="I495" s="11">
        <f>I494+J494</f>
        <v>0</v>
      </c>
      <c r="K495" s="11">
        <f>K494+L494</f>
        <v>70</v>
      </c>
    </row>
    <row r="496" ht="16.5" spans="1:11">
      <c r="A496" s="123" t="s">
        <v>2486</v>
      </c>
      <c r="B496" s="123" t="s">
        <v>1941</v>
      </c>
      <c r="C496" s="123" t="s">
        <v>1940</v>
      </c>
      <c r="D496" s="123">
        <v>5</v>
      </c>
      <c r="E496" s="11">
        <f t="shared" ref="E496:I496" si="492">E495+F494</f>
        <v>69</v>
      </c>
      <c r="G496" s="11">
        <f t="shared" si="492"/>
        <v>0</v>
      </c>
      <c r="I496" s="11">
        <f>I495+J494</f>
        <v>0</v>
      </c>
      <c r="K496" s="11">
        <f>K495+L494</f>
        <v>70</v>
      </c>
    </row>
    <row r="497" ht="16.5" spans="1:11">
      <c r="A497" s="123" t="s">
        <v>2487</v>
      </c>
      <c r="B497" s="123" t="s">
        <v>1941</v>
      </c>
      <c r="C497" s="123" t="s">
        <v>1940</v>
      </c>
      <c r="D497" s="123">
        <v>5</v>
      </c>
      <c r="E497" s="11">
        <f t="shared" ref="E497:I497" si="493">E496+F494</f>
        <v>70</v>
      </c>
      <c r="G497" s="11">
        <f t="shared" si="493"/>
        <v>0</v>
      </c>
      <c r="I497" s="11">
        <f>I496+J494</f>
        <v>0</v>
      </c>
      <c r="K497" s="11">
        <f>K496+L494</f>
        <v>70</v>
      </c>
    </row>
    <row r="498" ht="16.5" spans="1:11">
      <c r="A498" s="123" t="s">
        <v>2488</v>
      </c>
      <c r="B498" s="123" t="s">
        <v>1941</v>
      </c>
      <c r="C498" s="123" t="s">
        <v>1940</v>
      </c>
      <c r="D498" s="123">
        <v>5</v>
      </c>
      <c r="E498" s="11">
        <f t="shared" ref="E498:I498" si="494">E497+F494</f>
        <v>71</v>
      </c>
      <c r="G498" s="11">
        <f t="shared" si="494"/>
        <v>0</v>
      </c>
      <c r="I498" s="11">
        <f>I497+J494</f>
        <v>0</v>
      </c>
      <c r="K498" s="11">
        <f>K497+L494</f>
        <v>70</v>
      </c>
    </row>
    <row r="499" ht="16.5" spans="1:11">
      <c r="A499" s="123" t="s">
        <v>2489</v>
      </c>
      <c r="B499" s="123" t="s">
        <v>1941</v>
      </c>
      <c r="C499" s="123" t="s">
        <v>1940</v>
      </c>
      <c r="D499" s="123">
        <v>5</v>
      </c>
      <c r="E499" s="11">
        <f t="shared" ref="E499:I499" si="495">E498+F494</f>
        <v>72</v>
      </c>
      <c r="G499" s="11">
        <f t="shared" si="495"/>
        <v>0</v>
      </c>
      <c r="I499" s="11">
        <f>I498+J494</f>
        <v>0</v>
      </c>
      <c r="K499" s="11">
        <f>K498+L494</f>
        <v>70</v>
      </c>
    </row>
    <row r="500" ht="16.5" spans="1:11">
      <c r="A500" s="123" t="s">
        <v>2490</v>
      </c>
      <c r="B500" s="123" t="s">
        <v>1941</v>
      </c>
      <c r="C500" s="123" t="s">
        <v>1940</v>
      </c>
      <c r="D500" s="123">
        <v>5</v>
      </c>
      <c r="E500" s="11">
        <f t="shared" ref="E500:I500" si="496">E499+F494</f>
        <v>73</v>
      </c>
      <c r="G500" s="11">
        <f t="shared" si="496"/>
        <v>0</v>
      </c>
      <c r="I500" s="11">
        <f>I499+J494</f>
        <v>0</v>
      </c>
      <c r="K500" s="11">
        <f>K499+L494</f>
        <v>70</v>
      </c>
    </row>
    <row r="501" ht="16.5" spans="1:11">
      <c r="A501" s="123" t="s">
        <v>2491</v>
      </c>
      <c r="B501" s="123" t="s">
        <v>1941</v>
      </c>
      <c r="C501" s="123" t="s">
        <v>1940</v>
      </c>
      <c r="D501" s="123">
        <v>5</v>
      </c>
      <c r="E501" s="11">
        <f t="shared" ref="E501:I501" si="497">E500+F494</f>
        <v>74</v>
      </c>
      <c r="G501" s="11">
        <f t="shared" si="497"/>
        <v>0</v>
      </c>
      <c r="I501" s="11">
        <f>I500+J494</f>
        <v>0</v>
      </c>
      <c r="K501" s="11">
        <f>K500+L494</f>
        <v>70</v>
      </c>
    </row>
    <row r="502" ht="16.5" spans="1:11">
      <c r="A502" s="123" t="s">
        <v>2492</v>
      </c>
      <c r="B502" s="123" t="s">
        <v>1941</v>
      </c>
      <c r="C502" s="123" t="s">
        <v>1940</v>
      </c>
      <c r="D502" s="123">
        <v>5</v>
      </c>
      <c r="E502" s="11">
        <f t="shared" ref="E502:I502" si="498">E501+F494</f>
        <v>75</v>
      </c>
      <c r="G502" s="11">
        <f t="shared" si="498"/>
        <v>0</v>
      </c>
      <c r="I502" s="11">
        <f>I501+J494</f>
        <v>0</v>
      </c>
      <c r="K502" s="11">
        <f>K501+L494</f>
        <v>70</v>
      </c>
    </row>
    <row r="503" ht="16.5" spans="1:11">
      <c r="A503" s="123" t="s">
        <v>2493</v>
      </c>
      <c r="B503" s="123" t="s">
        <v>1941</v>
      </c>
      <c r="C503" s="123" t="s">
        <v>1940</v>
      </c>
      <c r="D503" s="123">
        <v>5</v>
      </c>
      <c r="E503" s="11">
        <f t="shared" ref="E503:I503" si="499">E502+F494</f>
        <v>76</v>
      </c>
      <c r="G503" s="11">
        <f t="shared" si="499"/>
        <v>0</v>
      </c>
      <c r="I503" s="11">
        <f>I502+J494</f>
        <v>0</v>
      </c>
      <c r="K503" s="11">
        <f>K502+L494</f>
        <v>70</v>
      </c>
    </row>
    <row r="504" ht="16.5" spans="1:12">
      <c r="A504" s="121" t="s">
        <v>2494</v>
      </c>
      <c r="B504" s="121" t="s">
        <v>1933</v>
      </c>
      <c r="C504" s="121" t="s">
        <v>1932</v>
      </c>
      <c r="D504" s="121">
        <v>1</v>
      </c>
      <c r="E504" s="124">
        <f>防具!I46</f>
        <v>20</v>
      </c>
      <c r="F504">
        <f t="shared" ref="F504:J504" si="500">INT((E514-E504)/10)</f>
        <v>1</v>
      </c>
      <c r="G504" s="124">
        <f>防具!H46</f>
        <v>0</v>
      </c>
      <c r="H504">
        <f t="shared" si="500"/>
        <v>0</v>
      </c>
      <c r="I504" s="124">
        <f>防具!M46</f>
        <v>0</v>
      </c>
      <c r="J504">
        <f t="shared" si="500"/>
        <v>0</v>
      </c>
      <c r="K504" s="124">
        <f>防具!N46</f>
        <v>100</v>
      </c>
      <c r="L504">
        <f>INT((K514-K504)/10)</f>
        <v>5</v>
      </c>
    </row>
    <row r="505" ht="16.5" spans="1:11">
      <c r="A505" s="121" t="s">
        <v>2495</v>
      </c>
      <c r="B505" s="121" t="s">
        <v>1933</v>
      </c>
      <c r="C505" s="121" t="s">
        <v>1932</v>
      </c>
      <c r="D505" s="121">
        <v>1</v>
      </c>
      <c r="E505" s="11">
        <f t="shared" ref="E505:I505" si="501">E504+F504</f>
        <v>21</v>
      </c>
      <c r="G505" s="11">
        <f t="shared" si="501"/>
        <v>0</v>
      </c>
      <c r="I505" s="11">
        <f>I504+J504</f>
        <v>0</v>
      </c>
      <c r="K505" s="11">
        <f>K504+L504</f>
        <v>105</v>
      </c>
    </row>
    <row r="506" ht="16.5" spans="1:11">
      <c r="A506" s="121" t="s">
        <v>2496</v>
      </c>
      <c r="B506" s="121" t="s">
        <v>1933</v>
      </c>
      <c r="C506" s="121" t="s">
        <v>1932</v>
      </c>
      <c r="D506" s="121">
        <v>1</v>
      </c>
      <c r="E506" s="11">
        <f t="shared" ref="E506:I506" si="502">E505+F504</f>
        <v>22</v>
      </c>
      <c r="G506" s="11">
        <f t="shared" si="502"/>
        <v>0</v>
      </c>
      <c r="I506" s="11">
        <f>I505+J504</f>
        <v>0</v>
      </c>
      <c r="K506" s="11">
        <f>K505+L504</f>
        <v>110</v>
      </c>
    </row>
    <row r="507" ht="16.5" spans="1:11">
      <c r="A507" s="121" t="s">
        <v>2497</v>
      </c>
      <c r="B507" s="121" t="s">
        <v>1933</v>
      </c>
      <c r="C507" s="121" t="s">
        <v>1932</v>
      </c>
      <c r="D507" s="121">
        <v>1</v>
      </c>
      <c r="E507" s="11">
        <f t="shared" ref="E507:I507" si="503">E506+F504</f>
        <v>23</v>
      </c>
      <c r="G507" s="11">
        <f t="shared" si="503"/>
        <v>0</v>
      </c>
      <c r="I507" s="11">
        <f>I506+J504</f>
        <v>0</v>
      </c>
      <c r="K507" s="11">
        <f>K506+L504</f>
        <v>115</v>
      </c>
    </row>
    <row r="508" ht="16.5" spans="1:11">
      <c r="A508" s="121" t="s">
        <v>2498</v>
      </c>
      <c r="B508" s="121" t="s">
        <v>1933</v>
      </c>
      <c r="C508" s="121" t="s">
        <v>1932</v>
      </c>
      <c r="D508" s="121">
        <v>1</v>
      </c>
      <c r="E508" s="11">
        <f t="shared" ref="E508:I508" si="504">E507+F504</f>
        <v>24</v>
      </c>
      <c r="G508" s="11">
        <f t="shared" si="504"/>
        <v>0</v>
      </c>
      <c r="I508" s="11">
        <f>I507+J504</f>
        <v>0</v>
      </c>
      <c r="K508" s="11">
        <f>K507+L504</f>
        <v>120</v>
      </c>
    </row>
    <row r="509" ht="16.5" spans="1:11">
      <c r="A509" s="121" t="s">
        <v>2499</v>
      </c>
      <c r="B509" s="121" t="s">
        <v>1933</v>
      </c>
      <c r="C509" s="121" t="s">
        <v>1932</v>
      </c>
      <c r="D509" s="121">
        <v>1</v>
      </c>
      <c r="E509" s="11">
        <f t="shared" ref="E509:I509" si="505">E508+F504</f>
        <v>25</v>
      </c>
      <c r="G509" s="11">
        <f t="shared" si="505"/>
        <v>0</v>
      </c>
      <c r="I509" s="11">
        <f>I508+J504</f>
        <v>0</v>
      </c>
      <c r="K509" s="11">
        <f>K508+L504</f>
        <v>125</v>
      </c>
    </row>
    <row r="510" ht="16.5" spans="1:11">
      <c r="A510" s="121" t="s">
        <v>2500</v>
      </c>
      <c r="B510" s="121" t="s">
        <v>1933</v>
      </c>
      <c r="C510" s="121" t="s">
        <v>1932</v>
      </c>
      <c r="D510" s="121">
        <v>1</v>
      </c>
      <c r="E510" s="11">
        <f t="shared" ref="E510:I510" si="506">E509+F504</f>
        <v>26</v>
      </c>
      <c r="G510" s="11">
        <f t="shared" si="506"/>
        <v>0</v>
      </c>
      <c r="I510" s="11">
        <f>I509+J504</f>
        <v>0</v>
      </c>
      <c r="K510" s="11">
        <f>K509+L504</f>
        <v>130</v>
      </c>
    </row>
    <row r="511" ht="16.5" spans="1:11">
      <c r="A511" s="121" t="s">
        <v>2501</v>
      </c>
      <c r="B511" s="121" t="s">
        <v>1933</v>
      </c>
      <c r="C511" s="121" t="s">
        <v>1932</v>
      </c>
      <c r="D511" s="121">
        <v>1</v>
      </c>
      <c r="E511" s="11">
        <f t="shared" ref="E511:I511" si="507">E510+F504</f>
        <v>27</v>
      </c>
      <c r="G511" s="11">
        <f t="shared" si="507"/>
        <v>0</v>
      </c>
      <c r="I511" s="11">
        <f>I510+J504</f>
        <v>0</v>
      </c>
      <c r="K511" s="11">
        <f>K510+L504</f>
        <v>135</v>
      </c>
    </row>
    <row r="512" ht="16.5" spans="1:11">
      <c r="A512" s="121" t="s">
        <v>2502</v>
      </c>
      <c r="B512" s="121" t="s">
        <v>1933</v>
      </c>
      <c r="C512" s="121" t="s">
        <v>1932</v>
      </c>
      <c r="D512" s="121">
        <v>1</v>
      </c>
      <c r="E512" s="11">
        <f t="shared" ref="E512:I512" si="508">E511+F504</f>
        <v>28</v>
      </c>
      <c r="G512" s="11">
        <f t="shared" si="508"/>
        <v>0</v>
      </c>
      <c r="I512" s="11">
        <f>I511+J504</f>
        <v>0</v>
      </c>
      <c r="K512" s="11">
        <f>K511+L504</f>
        <v>140</v>
      </c>
    </row>
    <row r="513" ht="16.5" spans="1:11">
      <c r="A513" s="121" t="s">
        <v>2503</v>
      </c>
      <c r="B513" s="121" t="s">
        <v>1933</v>
      </c>
      <c r="C513" s="121" t="s">
        <v>1932</v>
      </c>
      <c r="D513" s="121">
        <v>1</v>
      </c>
      <c r="E513" s="11">
        <f t="shared" ref="E513:I513" si="509">E512+F504</f>
        <v>29</v>
      </c>
      <c r="G513" s="11">
        <f t="shared" si="509"/>
        <v>0</v>
      </c>
      <c r="I513" s="11">
        <f>I512+J504</f>
        <v>0</v>
      </c>
      <c r="K513" s="11">
        <f>K512+L504</f>
        <v>145</v>
      </c>
    </row>
    <row r="514" ht="16.5" spans="1:12">
      <c r="A514" s="121" t="s">
        <v>2504</v>
      </c>
      <c r="B514" s="121" t="s">
        <v>1933</v>
      </c>
      <c r="C514" s="121" t="s">
        <v>1932</v>
      </c>
      <c r="D514" s="121">
        <v>2</v>
      </c>
      <c r="E514" s="124">
        <f>防具!I47</f>
        <v>31</v>
      </c>
      <c r="F514">
        <f t="shared" ref="F514:J514" si="510">INT((E524-E514)/10)</f>
        <v>1</v>
      </c>
      <c r="G514" s="124">
        <f>防具!H47</f>
        <v>0</v>
      </c>
      <c r="H514">
        <f t="shared" si="510"/>
        <v>0</v>
      </c>
      <c r="I514" s="124">
        <f>防具!M47</f>
        <v>0</v>
      </c>
      <c r="J514">
        <f t="shared" si="510"/>
        <v>0</v>
      </c>
      <c r="K514" s="124">
        <f>防具!N47</f>
        <v>150</v>
      </c>
      <c r="L514">
        <f>INT((K524-K514)/10)</f>
        <v>5</v>
      </c>
    </row>
    <row r="515" ht="16.5" spans="1:11">
      <c r="A515" s="121" t="s">
        <v>2505</v>
      </c>
      <c r="B515" s="121" t="s">
        <v>1933</v>
      </c>
      <c r="C515" s="121" t="s">
        <v>1932</v>
      </c>
      <c r="D515" s="121">
        <v>2</v>
      </c>
      <c r="E515" s="11">
        <f t="shared" ref="E515:I515" si="511">E514+F514</f>
        <v>32</v>
      </c>
      <c r="G515" s="11">
        <f t="shared" si="511"/>
        <v>0</v>
      </c>
      <c r="I515" s="11">
        <f>I514+J514</f>
        <v>0</v>
      </c>
      <c r="K515" s="11">
        <f>K514+L514</f>
        <v>155</v>
      </c>
    </row>
    <row r="516" ht="16.5" spans="1:11">
      <c r="A516" s="121" t="s">
        <v>2506</v>
      </c>
      <c r="B516" s="121" t="s">
        <v>1933</v>
      </c>
      <c r="C516" s="121" t="s">
        <v>1932</v>
      </c>
      <c r="D516" s="121">
        <v>2</v>
      </c>
      <c r="E516" s="11">
        <f t="shared" ref="E516:I516" si="512">E515+F514</f>
        <v>33</v>
      </c>
      <c r="G516" s="11">
        <f t="shared" si="512"/>
        <v>0</v>
      </c>
      <c r="I516" s="11">
        <f>I515+J514</f>
        <v>0</v>
      </c>
      <c r="K516" s="11">
        <f>K515+L514</f>
        <v>160</v>
      </c>
    </row>
    <row r="517" ht="16.5" spans="1:11">
      <c r="A517" s="121" t="s">
        <v>2507</v>
      </c>
      <c r="B517" s="121" t="s">
        <v>1933</v>
      </c>
      <c r="C517" s="121" t="s">
        <v>1932</v>
      </c>
      <c r="D517" s="121">
        <v>2</v>
      </c>
      <c r="E517" s="11">
        <f t="shared" ref="E517:I517" si="513">E516+F514</f>
        <v>34</v>
      </c>
      <c r="G517" s="11">
        <f t="shared" si="513"/>
        <v>0</v>
      </c>
      <c r="I517" s="11">
        <f>I516+J514</f>
        <v>0</v>
      </c>
      <c r="K517" s="11">
        <f>K516+L514</f>
        <v>165</v>
      </c>
    </row>
    <row r="518" ht="16.5" spans="1:11">
      <c r="A518" s="121" t="s">
        <v>2508</v>
      </c>
      <c r="B518" s="121" t="s">
        <v>1933</v>
      </c>
      <c r="C518" s="121" t="s">
        <v>1932</v>
      </c>
      <c r="D518" s="121">
        <v>2</v>
      </c>
      <c r="E518" s="11">
        <f t="shared" ref="E518:I518" si="514">E517+F514</f>
        <v>35</v>
      </c>
      <c r="G518" s="11">
        <f t="shared" si="514"/>
        <v>0</v>
      </c>
      <c r="I518" s="11">
        <f>I517+J514</f>
        <v>0</v>
      </c>
      <c r="K518" s="11">
        <f>K517+L514</f>
        <v>170</v>
      </c>
    </row>
    <row r="519" ht="16.5" spans="1:11">
      <c r="A519" s="121" t="s">
        <v>2509</v>
      </c>
      <c r="B519" s="121" t="s">
        <v>1933</v>
      </c>
      <c r="C519" s="121" t="s">
        <v>1932</v>
      </c>
      <c r="D519" s="121">
        <v>2</v>
      </c>
      <c r="E519" s="11">
        <f t="shared" ref="E519:I519" si="515">E518+F514</f>
        <v>36</v>
      </c>
      <c r="G519" s="11">
        <f t="shared" si="515"/>
        <v>0</v>
      </c>
      <c r="I519" s="11">
        <f>I518+J514</f>
        <v>0</v>
      </c>
      <c r="K519" s="11">
        <f>K518+L514</f>
        <v>175</v>
      </c>
    </row>
    <row r="520" ht="16.5" spans="1:11">
      <c r="A520" s="121" t="s">
        <v>2510</v>
      </c>
      <c r="B520" s="121" t="s">
        <v>1933</v>
      </c>
      <c r="C520" s="121" t="s">
        <v>1932</v>
      </c>
      <c r="D520" s="121">
        <v>2</v>
      </c>
      <c r="E520" s="11">
        <f t="shared" ref="E520:I520" si="516">E519+F514</f>
        <v>37</v>
      </c>
      <c r="G520" s="11">
        <f t="shared" si="516"/>
        <v>0</v>
      </c>
      <c r="I520" s="11">
        <f>I519+J514</f>
        <v>0</v>
      </c>
      <c r="K520" s="11">
        <f>K519+L514</f>
        <v>180</v>
      </c>
    </row>
    <row r="521" ht="16.5" spans="1:11">
      <c r="A521" s="121" t="s">
        <v>2511</v>
      </c>
      <c r="B521" s="121" t="s">
        <v>1933</v>
      </c>
      <c r="C521" s="121" t="s">
        <v>1932</v>
      </c>
      <c r="D521" s="121">
        <v>2</v>
      </c>
      <c r="E521" s="11">
        <f t="shared" ref="E521:I521" si="517">E520+F514</f>
        <v>38</v>
      </c>
      <c r="G521" s="11">
        <f t="shared" si="517"/>
        <v>0</v>
      </c>
      <c r="I521" s="11">
        <f>I520+J514</f>
        <v>0</v>
      </c>
      <c r="K521" s="11">
        <f>K520+L514</f>
        <v>185</v>
      </c>
    </row>
    <row r="522" ht="16.5" spans="1:11">
      <c r="A522" s="121" t="s">
        <v>2512</v>
      </c>
      <c r="B522" s="121" t="s">
        <v>1933</v>
      </c>
      <c r="C522" s="121" t="s">
        <v>1932</v>
      </c>
      <c r="D522" s="121">
        <v>2</v>
      </c>
      <c r="E522" s="11">
        <f t="shared" ref="E522:I522" si="518">E521+F514</f>
        <v>39</v>
      </c>
      <c r="G522" s="11">
        <f t="shared" si="518"/>
        <v>0</v>
      </c>
      <c r="I522" s="11">
        <f>I521+J514</f>
        <v>0</v>
      </c>
      <c r="K522" s="11">
        <f>K521+L514</f>
        <v>190</v>
      </c>
    </row>
    <row r="523" ht="16.5" spans="1:11">
      <c r="A523" s="121" t="s">
        <v>2513</v>
      </c>
      <c r="B523" s="121" t="s">
        <v>1933</v>
      </c>
      <c r="C523" s="121" t="s">
        <v>1932</v>
      </c>
      <c r="D523" s="121">
        <v>2</v>
      </c>
      <c r="E523" s="11">
        <f t="shared" ref="E523:I523" si="519">E522+F514</f>
        <v>40</v>
      </c>
      <c r="G523" s="11">
        <f t="shared" si="519"/>
        <v>0</v>
      </c>
      <c r="I523" s="11">
        <f>I522+J514</f>
        <v>0</v>
      </c>
      <c r="K523" s="11">
        <f>K522+L514</f>
        <v>195</v>
      </c>
    </row>
    <row r="524" ht="16.5" spans="1:12">
      <c r="A524" s="121" t="s">
        <v>2514</v>
      </c>
      <c r="B524" s="121" t="s">
        <v>1933</v>
      </c>
      <c r="C524" s="121" t="s">
        <v>1932</v>
      </c>
      <c r="D524" s="121">
        <v>3</v>
      </c>
      <c r="E524" s="124">
        <f>防具!I48</f>
        <v>42</v>
      </c>
      <c r="F524">
        <f t="shared" ref="F524:J524" si="520">INT((E534-E524)/10)</f>
        <v>1</v>
      </c>
      <c r="G524" s="124">
        <f>防具!H48</f>
        <v>0</v>
      </c>
      <c r="H524">
        <f t="shared" si="520"/>
        <v>0</v>
      </c>
      <c r="I524" s="124">
        <f>防具!M48</f>
        <v>0</v>
      </c>
      <c r="J524">
        <f t="shared" si="520"/>
        <v>0</v>
      </c>
      <c r="K524" s="124">
        <f>防具!N48</f>
        <v>200</v>
      </c>
      <c r="L524">
        <f>INT((K534-K524)/10)</f>
        <v>5</v>
      </c>
    </row>
    <row r="525" ht="16.5" spans="1:11">
      <c r="A525" s="121" t="s">
        <v>2515</v>
      </c>
      <c r="B525" s="121" t="s">
        <v>1933</v>
      </c>
      <c r="C525" s="121" t="s">
        <v>1932</v>
      </c>
      <c r="D525" s="121">
        <v>3</v>
      </c>
      <c r="E525" s="11">
        <f t="shared" ref="E525:I525" si="521">E524+F524</f>
        <v>43</v>
      </c>
      <c r="G525" s="11">
        <f t="shared" si="521"/>
        <v>0</v>
      </c>
      <c r="I525" s="11">
        <f>I524+J524</f>
        <v>0</v>
      </c>
      <c r="K525" s="11">
        <f>K524+L524</f>
        <v>205</v>
      </c>
    </row>
    <row r="526" ht="16.5" spans="1:11">
      <c r="A526" s="121" t="s">
        <v>2516</v>
      </c>
      <c r="B526" s="121" t="s">
        <v>1933</v>
      </c>
      <c r="C526" s="121" t="s">
        <v>1932</v>
      </c>
      <c r="D526" s="121">
        <v>3</v>
      </c>
      <c r="E526" s="11">
        <f t="shared" ref="E526:I526" si="522">E525+F524</f>
        <v>44</v>
      </c>
      <c r="G526" s="11">
        <f t="shared" si="522"/>
        <v>0</v>
      </c>
      <c r="I526" s="11">
        <f>I525+J524</f>
        <v>0</v>
      </c>
      <c r="K526" s="11">
        <f>K525+L524</f>
        <v>210</v>
      </c>
    </row>
    <row r="527" ht="16.5" spans="1:11">
      <c r="A527" s="121" t="s">
        <v>2517</v>
      </c>
      <c r="B527" s="121" t="s">
        <v>1933</v>
      </c>
      <c r="C527" s="121" t="s">
        <v>1932</v>
      </c>
      <c r="D527" s="121">
        <v>3</v>
      </c>
      <c r="E527" s="11">
        <f t="shared" ref="E527:I527" si="523">E526+F524</f>
        <v>45</v>
      </c>
      <c r="G527" s="11">
        <f t="shared" si="523"/>
        <v>0</v>
      </c>
      <c r="I527" s="11">
        <f>I526+J524</f>
        <v>0</v>
      </c>
      <c r="K527" s="11">
        <f>K526+L524</f>
        <v>215</v>
      </c>
    </row>
    <row r="528" ht="16.5" spans="1:11">
      <c r="A528" s="121" t="s">
        <v>2518</v>
      </c>
      <c r="B528" s="121" t="s">
        <v>1933</v>
      </c>
      <c r="C528" s="121" t="s">
        <v>1932</v>
      </c>
      <c r="D528" s="121">
        <v>3</v>
      </c>
      <c r="E528" s="11">
        <f t="shared" ref="E528:I528" si="524">E527+F524</f>
        <v>46</v>
      </c>
      <c r="G528" s="11">
        <f t="shared" si="524"/>
        <v>0</v>
      </c>
      <c r="I528" s="11">
        <f>I527+J524</f>
        <v>0</v>
      </c>
      <c r="K528" s="11">
        <f>K527+L524</f>
        <v>220</v>
      </c>
    </row>
    <row r="529" ht="16.5" spans="1:11">
      <c r="A529" s="121" t="s">
        <v>2519</v>
      </c>
      <c r="B529" s="121" t="s">
        <v>1933</v>
      </c>
      <c r="C529" s="121" t="s">
        <v>1932</v>
      </c>
      <c r="D529" s="121">
        <v>3</v>
      </c>
      <c r="E529" s="11">
        <f t="shared" ref="E529:I529" si="525">E528+F524</f>
        <v>47</v>
      </c>
      <c r="G529" s="11">
        <f t="shared" si="525"/>
        <v>0</v>
      </c>
      <c r="I529" s="11">
        <f>I528+J524</f>
        <v>0</v>
      </c>
      <c r="K529" s="11">
        <f>K528+L524</f>
        <v>225</v>
      </c>
    </row>
    <row r="530" ht="16.5" spans="1:11">
      <c r="A530" s="121" t="s">
        <v>2520</v>
      </c>
      <c r="B530" s="121" t="s">
        <v>1933</v>
      </c>
      <c r="C530" s="121" t="s">
        <v>1932</v>
      </c>
      <c r="D530" s="121">
        <v>3</v>
      </c>
      <c r="E530" s="11">
        <f t="shared" ref="E530:I530" si="526">E529+F524</f>
        <v>48</v>
      </c>
      <c r="G530" s="11">
        <f t="shared" si="526"/>
        <v>0</v>
      </c>
      <c r="I530" s="11">
        <f>I529+J524</f>
        <v>0</v>
      </c>
      <c r="K530" s="11">
        <f>K529+L524</f>
        <v>230</v>
      </c>
    </row>
    <row r="531" ht="16.5" spans="1:11">
      <c r="A531" s="121" t="s">
        <v>2521</v>
      </c>
      <c r="B531" s="121" t="s">
        <v>1933</v>
      </c>
      <c r="C531" s="121" t="s">
        <v>1932</v>
      </c>
      <c r="D531" s="121">
        <v>3</v>
      </c>
      <c r="E531" s="11">
        <f t="shared" ref="E531:I531" si="527">E530+F524</f>
        <v>49</v>
      </c>
      <c r="G531" s="11">
        <f t="shared" si="527"/>
        <v>0</v>
      </c>
      <c r="I531" s="11">
        <f>I530+J524</f>
        <v>0</v>
      </c>
      <c r="K531" s="11">
        <f>K530+L524</f>
        <v>235</v>
      </c>
    </row>
    <row r="532" ht="16.5" spans="1:11">
      <c r="A532" s="121" t="s">
        <v>2522</v>
      </c>
      <c r="B532" s="121" t="s">
        <v>1933</v>
      </c>
      <c r="C532" s="121" t="s">
        <v>1932</v>
      </c>
      <c r="D532" s="121">
        <v>3</v>
      </c>
      <c r="E532" s="11">
        <f t="shared" ref="E532:I532" si="528">E531+F524</f>
        <v>50</v>
      </c>
      <c r="G532" s="11">
        <f t="shared" si="528"/>
        <v>0</v>
      </c>
      <c r="I532" s="11">
        <f>I531+J524</f>
        <v>0</v>
      </c>
      <c r="K532" s="11">
        <f>K531+L524</f>
        <v>240</v>
      </c>
    </row>
    <row r="533" ht="16.5" spans="1:11">
      <c r="A533" s="121" t="s">
        <v>2523</v>
      </c>
      <c r="B533" s="121" t="s">
        <v>1933</v>
      </c>
      <c r="C533" s="121" t="s">
        <v>1932</v>
      </c>
      <c r="D533" s="121">
        <v>3</v>
      </c>
      <c r="E533" s="11">
        <f t="shared" ref="E533:I533" si="529">E532+F524</f>
        <v>51</v>
      </c>
      <c r="G533" s="11">
        <f t="shared" si="529"/>
        <v>0</v>
      </c>
      <c r="I533" s="11">
        <f>I532+J524</f>
        <v>0</v>
      </c>
      <c r="K533" s="11">
        <f>K532+L524</f>
        <v>245</v>
      </c>
    </row>
    <row r="534" ht="16.5" spans="1:12">
      <c r="A534" s="121" t="s">
        <v>2524</v>
      </c>
      <c r="B534" s="121" t="s">
        <v>1933</v>
      </c>
      <c r="C534" s="121" t="s">
        <v>1932</v>
      </c>
      <c r="D534" s="121">
        <v>4</v>
      </c>
      <c r="E534" s="124">
        <f>防具!I49</f>
        <v>53</v>
      </c>
      <c r="F534">
        <f t="shared" ref="F534:J534" si="530">INT((E544-E534)/10)</f>
        <v>1</v>
      </c>
      <c r="G534" s="124">
        <f>防具!H49</f>
        <v>0</v>
      </c>
      <c r="H534">
        <f t="shared" si="530"/>
        <v>0</v>
      </c>
      <c r="I534" s="124">
        <f>防具!M49</f>
        <v>0</v>
      </c>
      <c r="J534">
        <f t="shared" si="530"/>
        <v>0</v>
      </c>
      <c r="K534" s="124">
        <f>防具!N49</f>
        <v>250</v>
      </c>
      <c r="L534">
        <f>INT((K544-K534)/10)</f>
        <v>5</v>
      </c>
    </row>
    <row r="535" ht="16.5" spans="1:11">
      <c r="A535" s="121" t="s">
        <v>2525</v>
      </c>
      <c r="B535" s="121" t="s">
        <v>1933</v>
      </c>
      <c r="C535" s="121" t="s">
        <v>1932</v>
      </c>
      <c r="D535" s="121">
        <v>4</v>
      </c>
      <c r="E535" s="11">
        <f t="shared" ref="E535:I535" si="531">E534+F534</f>
        <v>54</v>
      </c>
      <c r="G535" s="11">
        <f t="shared" si="531"/>
        <v>0</v>
      </c>
      <c r="I535" s="11">
        <f>I534+J534</f>
        <v>0</v>
      </c>
      <c r="K535" s="11">
        <f>K534+L534</f>
        <v>255</v>
      </c>
    </row>
    <row r="536" ht="16.5" spans="1:11">
      <c r="A536" s="121" t="s">
        <v>2526</v>
      </c>
      <c r="B536" s="121" t="s">
        <v>1933</v>
      </c>
      <c r="C536" s="121" t="s">
        <v>1932</v>
      </c>
      <c r="D536" s="121">
        <v>4</v>
      </c>
      <c r="E536" s="11">
        <f t="shared" ref="E536:I536" si="532">E535+F534</f>
        <v>55</v>
      </c>
      <c r="G536" s="11">
        <f t="shared" si="532"/>
        <v>0</v>
      </c>
      <c r="I536" s="11">
        <f>I535+J534</f>
        <v>0</v>
      </c>
      <c r="K536" s="11">
        <f>K535+L534</f>
        <v>260</v>
      </c>
    </row>
    <row r="537" ht="16.5" spans="1:11">
      <c r="A537" s="121" t="s">
        <v>2527</v>
      </c>
      <c r="B537" s="121" t="s">
        <v>1933</v>
      </c>
      <c r="C537" s="121" t="s">
        <v>1932</v>
      </c>
      <c r="D537" s="121">
        <v>4</v>
      </c>
      <c r="E537" s="11">
        <f t="shared" ref="E537:I537" si="533">E536+F534</f>
        <v>56</v>
      </c>
      <c r="G537" s="11">
        <f t="shared" si="533"/>
        <v>0</v>
      </c>
      <c r="I537" s="11">
        <f>I536+J534</f>
        <v>0</v>
      </c>
      <c r="K537" s="11">
        <f>K536+L534</f>
        <v>265</v>
      </c>
    </row>
    <row r="538" ht="16.5" spans="1:11">
      <c r="A538" s="121" t="s">
        <v>2528</v>
      </c>
      <c r="B538" s="121" t="s">
        <v>1933</v>
      </c>
      <c r="C538" s="121" t="s">
        <v>1932</v>
      </c>
      <c r="D538" s="121">
        <v>4</v>
      </c>
      <c r="E538" s="11">
        <f t="shared" ref="E538:I538" si="534">E537+F534</f>
        <v>57</v>
      </c>
      <c r="G538" s="11">
        <f t="shared" si="534"/>
        <v>0</v>
      </c>
      <c r="I538" s="11">
        <f>I537+J534</f>
        <v>0</v>
      </c>
      <c r="K538" s="11">
        <f>K537+L534</f>
        <v>270</v>
      </c>
    </row>
    <row r="539" ht="16.5" spans="1:11">
      <c r="A539" s="121" t="s">
        <v>2529</v>
      </c>
      <c r="B539" s="121" t="s">
        <v>1933</v>
      </c>
      <c r="C539" s="121" t="s">
        <v>1932</v>
      </c>
      <c r="D539" s="121">
        <v>4</v>
      </c>
      <c r="E539" s="11">
        <f t="shared" ref="E539:I539" si="535">E538+F534</f>
        <v>58</v>
      </c>
      <c r="G539" s="11">
        <f t="shared" si="535"/>
        <v>0</v>
      </c>
      <c r="I539" s="11">
        <f>I538+J534</f>
        <v>0</v>
      </c>
      <c r="K539" s="11">
        <f>K538+L534</f>
        <v>275</v>
      </c>
    </row>
    <row r="540" ht="16.5" spans="1:11">
      <c r="A540" s="121" t="s">
        <v>2530</v>
      </c>
      <c r="B540" s="121" t="s">
        <v>1933</v>
      </c>
      <c r="C540" s="121" t="s">
        <v>1932</v>
      </c>
      <c r="D540" s="121">
        <v>4</v>
      </c>
      <c r="E540" s="11">
        <f t="shared" ref="E540:I540" si="536">E539+F534</f>
        <v>59</v>
      </c>
      <c r="G540" s="11">
        <f t="shared" si="536"/>
        <v>0</v>
      </c>
      <c r="I540" s="11">
        <f>I539+J534</f>
        <v>0</v>
      </c>
      <c r="K540" s="11">
        <f>K539+L534</f>
        <v>280</v>
      </c>
    </row>
    <row r="541" ht="16.5" spans="1:11">
      <c r="A541" s="121" t="s">
        <v>2531</v>
      </c>
      <c r="B541" s="121" t="s">
        <v>1933</v>
      </c>
      <c r="C541" s="121" t="s">
        <v>1932</v>
      </c>
      <c r="D541" s="121">
        <v>4</v>
      </c>
      <c r="E541" s="11">
        <f t="shared" ref="E541:I541" si="537">E540+F534</f>
        <v>60</v>
      </c>
      <c r="G541" s="11">
        <f t="shared" si="537"/>
        <v>0</v>
      </c>
      <c r="I541" s="11">
        <f>I540+J534</f>
        <v>0</v>
      </c>
      <c r="K541" s="11">
        <f>K540+L534</f>
        <v>285</v>
      </c>
    </row>
    <row r="542" ht="16.5" spans="1:11">
      <c r="A542" s="121" t="s">
        <v>2532</v>
      </c>
      <c r="B542" s="121" t="s">
        <v>1933</v>
      </c>
      <c r="C542" s="121" t="s">
        <v>1932</v>
      </c>
      <c r="D542" s="121">
        <v>4</v>
      </c>
      <c r="E542" s="11">
        <f t="shared" ref="E542:I542" si="538">E541+F534</f>
        <v>61</v>
      </c>
      <c r="G542" s="11">
        <f t="shared" si="538"/>
        <v>0</v>
      </c>
      <c r="I542" s="11">
        <f>I541+J534</f>
        <v>0</v>
      </c>
      <c r="K542" s="11">
        <f>K541+L534</f>
        <v>290</v>
      </c>
    </row>
    <row r="543" ht="16.5" spans="1:11">
      <c r="A543" s="121" t="s">
        <v>2533</v>
      </c>
      <c r="B543" s="121" t="s">
        <v>1933</v>
      </c>
      <c r="C543" s="121" t="s">
        <v>1932</v>
      </c>
      <c r="D543" s="121">
        <v>4</v>
      </c>
      <c r="E543" s="11">
        <f t="shared" ref="E543:I543" si="539">E542+F534</f>
        <v>62</v>
      </c>
      <c r="G543" s="11">
        <f t="shared" si="539"/>
        <v>0</v>
      </c>
      <c r="I543" s="11">
        <f>I542+J534</f>
        <v>0</v>
      </c>
      <c r="K543" s="11">
        <f>K542+L534</f>
        <v>295</v>
      </c>
    </row>
    <row r="544" ht="16.5" spans="1:12">
      <c r="A544" s="121" t="s">
        <v>2534</v>
      </c>
      <c r="B544" s="121" t="s">
        <v>1933</v>
      </c>
      <c r="C544" s="121" t="s">
        <v>1932</v>
      </c>
      <c r="D544" s="121">
        <v>5</v>
      </c>
      <c r="E544" s="124">
        <f>防具!I50</f>
        <v>65</v>
      </c>
      <c r="F544">
        <f t="shared" ref="F544:J544" si="540">F534</f>
        <v>1</v>
      </c>
      <c r="G544" s="124">
        <f>防具!H50</f>
        <v>0</v>
      </c>
      <c r="H544">
        <f t="shared" si="540"/>
        <v>0</v>
      </c>
      <c r="I544" s="124">
        <f>防具!M50</f>
        <v>0</v>
      </c>
      <c r="J544">
        <f t="shared" si="540"/>
        <v>0</v>
      </c>
      <c r="K544" s="124">
        <f>防具!N50</f>
        <v>300</v>
      </c>
      <c r="L544">
        <f>L534</f>
        <v>5</v>
      </c>
    </row>
    <row r="545" ht="16.5" spans="1:11">
      <c r="A545" s="121" t="s">
        <v>2535</v>
      </c>
      <c r="B545" s="121" t="s">
        <v>1933</v>
      </c>
      <c r="C545" s="121" t="s">
        <v>1932</v>
      </c>
      <c r="D545" s="121">
        <v>5</v>
      </c>
      <c r="E545" s="11">
        <f t="shared" ref="E545:I545" si="541">E544+F544</f>
        <v>66</v>
      </c>
      <c r="G545" s="11">
        <f t="shared" si="541"/>
        <v>0</v>
      </c>
      <c r="I545" s="11">
        <f>I544+J544</f>
        <v>0</v>
      </c>
      <c r="K545" s="11">
        <f>K544+L544</f>
        <v>305</v>
      </c>
    </row>
    <row r="546" ht="16.5" spans="1:11">
      <c r="A546" s="121" t="s">
        <v>2536</v>
      </c>
      <c r="B546" s="121" t="s">
        <v>1933</v>
      </c>
      <c r="C546" s="121" t="s">
        <v>1932</v>
      </c>
      <c r="D546" s="121">
        <v>5</v>
      </c>
      <c r="E546" s="11">
        <f t="shared" ref="E546:I546" si="542">E545+F544</f>
        <v>67</v>
      </c>
      <c r="G546" s="11">
        <f t="shared" si="542"/>
        <v>0</v>
      </c>
      <c r="I546" s="11">
        <f>I545+J544</f>
        <v>0</v>
      </c>
      <c r="K546" s="11">
        <f>K545+L544</f>
        <v>310</v>
      </c>
    </row>
    <row r="547" ht="16.5" spans="1:11">
      <c r="A547" s="121" t="s">
        <v>2537</v>
      </c>
      <c r="B547" s="121" t="s">
        <v>1933</v>
      </c>
      <c r="C547" s="121" t="s">
        <v>1932</v>
      </c>
      <c r="D547" s="121">
        <v>5</v>
      </c>
      <c r="E547" s="11">
        <f t="shared" ref="E547:I547" si="543">E546+F544</f>
        <v>68</v>
      </c>
      <c r="G547" s="11">
        <f t="shared" si="543"/>
        <v>0</v>
      </c>
      <c r="I547" s="11">
        <f>I546+J544</f>
        <v>0</v>
      </c>
      <c r="K547" s="11">
        <f>K546+L544</f>
        <v>315</v>
      </c>
    </row>
    <row r="548" ht="16.5" spans="1:11">
      <c r="A548" s="121" t="s">
        <v>2538</v>
      </c>
      <c r="B548" s="121" t="s">
        <v>1933</v>
      </c>
      <c r="C548" s="121" t="s">
        <v>1932</v>
      </c>
      <c r="D548" s="121">
        <v>5</v>
      </c>
      <c r="E548" s="11">
        <f t="shared" ref="E548:I548" si="544">E547+F544</f>
        <v>69</v>
      </c>
      <c r="G548" s="11">
        <f t="shared" si="544"/>
        <v>0</v>
      </c>
      <c r="I548" s="11">
        <f>I547+J544</f>
        <v>0</v>
      </c>
      <c r="K548" s="11">
        <f>K547+L544</f>
        <v>320</v>
      </c>
    </row>
    <row r="549" ht="16.5" spans="1:11">
      <c r="A549" s="121" t="s">
        <v>2539</v>
      </c>
      <c r="B549" s="121" t="s">
        <v>1933</v>
      </c>
      <c r="C549" s="121" t="s">
        <v>1932</v>
      </c>
      <c r="D549" s="121">
        <v>5</v>
      </c>
      <c r="E549" s="11">
        <f t="shared" ref="E549:I549" si="545">E548+F544</f>
        <v>70</v>
      </c>
      <c r="G549" s="11">
        <f t="shared" si="545"/>
        <v>0</v>
      </c>
      <c r="I549" s="11">
        <f>I548+J544</f>
        <v>0</v>
      </c>
      <c r="K549" s="11">
        <f>K548+L544</f>
        <v>325</v>
      </c>
    </row>
    <row r="550" ht="16.5" spans="1:11">
      <c r="A550" s="121" t="s">
        <v>2540</v>
      </c>
      <c r="B550" s="121" t="s">
        <v>1933</v>
      </c>
      <c r="C550" s="121" t="s">
        <v>1932</v>
      </c>
      <c r="D550" s="121">
        <v>5</v>
      </c>
      <c r="E550" s="11">
        <f t="shared" ref="E550:I550" si="546">E549+F544</f>
        <v>71</v>
      </c>
      <c r="G550" s="11">
        <f t="shared" si="546"/>
        <v>0</v>
      </c>
      <c r="I550" s="11">
        <f>I549+J544</f>
        <v>0</v>
      </c>
      <c r="K550" s="11">
        <f>K549+L544</f>
        <v>330</v>
      </c>
    </row>
    <row r="551" ht="16.5" spans="1:11">
      <c r="A551" s="121" t="s">
        <v>2541</v>
      </c>
      <c r="B551" s="121" t="s">
        <v>1933</v>
      </c>
      <c r="C551" s="121" t="s">
        <v>1932</v>
      </c>
      <c r="D551" s="121">
        <v>5</v>
      </c>
      <c r="E551" s="11">
        <f t="shared" ref="E551:I551" si="547">E550+F544</f>
        <v>72</v>
      </c>
      <c r="G551" s="11">
        <f t="shared" si="547"/>
        <v>0</v>
      </c>
      <c r="I551" s="11">
        <f>I550+J544</f>
        <v>0</v>
      </c>
      <c r="K551" s="11">
        <f>K550+L544</f>
        <v>335</v>
      </c>
    </row>
    <row r="552" ht="16.5" spans="1:11">
      <c r="A552" s="121" t="s">
        <v>2542</v>
      </c>
      <c r="B552" s="121" t="s">
        <v>1933</v>
      </c>
      <c r="C552" s="121" t="s">
        <v>1932</v>
      </c>
      <c r="D552" s="121">
        <v>5</v>
      </c>
      <c r="E552" s="11">
        <f t="shared" ref="E552:I552" si="548">E551+F544</f>
        <v>73</v>
      </c>
      <c r="G552" s="11">
        <f t="shared" si="548"/>
        <v>0</v>
      </c>
      <c r="I552" s="11">
        <f>I551+J544</f>
        <v>0</v>
      </c>
      <c r="K552" s="11">
        <f>K551+L544</f>
        <v>340</v>
      </c>
    </row>
    <row r="553" ht="16.5" spans="1:11">
      <c r="A553" s="121" t="s">
        <v>2543</v>
      </c>
      <c r="B553" s="121" t="s">
        <v>1933</v>
      </c>
      <c r="C553" s="121" t="s">
        <v>1932</v>
      </c>
      <c r="D553" s="121">
        <v>5</v>
      </c>
      <c r="E553" s="11">
        <f t="shared" ref="E553:I553" si="549">E552+F544</f>
        <v>74</v>
      </c>
      <c r="G553" s="11">
        <f t="shared" si="549"/>
        <v>0</v>
      </c>
      <c r="I553" s="11">
        <f>I552+J544</f>
        <v>0</v>
      </c>
      <c r="K553" s="11">
        <f>K552+L544</f>
        <v>345</v>
      </c>
    </row>
    <row r="554" ht="16.5" spans="1:12">
      <c r="A554" s="123" t="s">
        <v>2544</v>
      </c>
      <c r="B554" s="123" t="s">
        <v>1935</v>
      </c>
      <c r="C554" s="123" t="s">
        <v>1934</v>
      </c>
      <c r="D554" s="123">
        <v>1</v>
      </c>
      <c r="E554" s="124">
        <f>防具!I52</f>
        <v>20</v>
      </c>
      <c r="F554">
        <f t="shared" ref="F554:J554" si="550">INT((E564-E554)/10)</f>
        <v>1</v>
      </c>
      <c r="G554" s="124">
        <f>防具!H52</f>
        <v>0</v>
      </c>
      <c r="H554">
        <f t="shared" si="550"/>
        <v>0</v>
      </c>
      <c r="I554" s="124">
        <f>防具!M52</f>
        <v>100</v>
      </c>
      <c r="J554">
        <f t="shared" si="550"/>
        <v>5</v>
      </c>
      <c r="K554" s="124">
        <f>防具!N52</f>
        <v>0</v>
      </c>
      <c r="L554">
        <f>INT((K564-K554)/10)</f>
        <v>0</v>
      </c>
    </row>
    <row r="555" ht="16.5" spans="1:11">
      <c r="A555" s="123" t="s">
        <v>2545</v>
      </c>
      <c r="B555" s="123" t="s">
        <v>1935</v>
      </c>
      <c r="C555" s="123" t="s">
        <v>1934</v>
      </c>
      <c r="D555" s="123">
        <v>1</v>
      </c>
      <c r="E555" s="11">
        <f t="shared" ref="E555:I555" si="551">E554+F554</f>
        <v>21</v>
      </c>
      <c r="G555" s="11">
        <f t="shared" si="551"/>
        <v>0</v>
      </c>
      <c r="I555" s="11">
        <f>I554+J554</f>
        <v>105</v>
      </c>
      <c r="K555" s="11">
        <f>K554+L554</f>
        <v>0</v>
      </c>
    </row>
    <row r="556" ht="16.5" spans="1:11">
      <c r="A556" s="123" t="s">
        <v>2546</v>
      </c>
      <c r="B556" s="123" t="s">
        <v>1935</v>
      </c>
      <c r="C556" s="123" t="s">
        <v>1934</v>
      </c>
      <c r="D556" s="123">
        <v>1</v>
      </c>
      <c r="E556" s="11">
        <f t="shared" ref="E556:I556" si="552">E555+F554</f>
        <v>22</v>
      </c>
      <c r="G556" s="11">
        <f t="shared" si="552"/>
        <v>0</v>
      </c>
      <c r="I556" s="11">
        <f>I555+J554</f>
        <v>110</v>
      </c>
      <c r="K556" s="11">
        <f>K555+L554</f>
        <v>0</v>
      </c>
    </row>
    <row r="557" ht="16.5" spans="1:11">
      <c r="A557" s="123" t="s">
        <v>2547</v>
      </c>
      <c r="B557" s="123" t="s">
        <v>1935</v>
      </c>
      <c r="C557" s="123" t="s">
        <v>1934</v>
      </c>
      <c r="D557" s="123">
        <v>1</v>
      </c>
      <c r="E557" s="11">
        <f t="shared" ref="E557:I557" si="553">E556+F554</f>
        <v>23</v>
      </c>
      <c r="G557" s="11">
        <f t="shared" si="553"/>
        <v>0</v>
      </c>
      <c r="I557" s="11">
        <f>I556+J554</f>
        <v>115</v>
      </c>
      <c r="K557" s="11">
        <f>K556+L554</f>
        <v>0</v>
      </c>
    </row>
    <row r="558" ht="16.5" spans="1:11">
      <c r="A558" s="123" t="s">
        <v>2548</v>
      </c>
      <c r="B558" s="123" t="s">
        <v>1935</v>
      </c>
      <c r="C558" s="123" t="s">
        <v>1934</v>
      </c>
      <c r="D558" s="123">
        <v>1</v>
      </c>
      <c r="E558" s="11">
        <f t="shared" ref="E558:I558" si="554">E557+F554</f>
        <v>24</v>
      </c>
      <c r="G558" s="11">
        <f t="shared" si="554"/>
        <v>0</v>
      </c>
      <c r="I558" s="11">
        <f>I557+J554</f>
        <v>120</v>
      </c>
      <c r="K558" s="11">
        <f>K557+L554</f>
        <v>0</v>
      </c>
    </row>
    <row r="559" ht="16.5" spans="1:11">
      <c r="A559" s="123" t="s">
        <v>2549</v>
      </c>
      <c r="B559" s="123" t="s">
        <v>1935</v>
      </c>
      <c r="C559" s="123" t="s">
        <v>1934</v>
      </c>
      <c r="D559" s="123">
        <v>1</v>
      </c>
      <c r="E559" s="11">
        <f t="shared" ref="E559:I559" si="555">E558+F554</f>
        <v>25</v>
      </c>
      <c r="G559" s="11">
        <f t="shared" si="555"/>
        <v>0</v>
      </c>
      <c r="I559" s="11">
        <f>I558+J554</f>
        <v>125</v>
      </c>
      <c r="K559" s="11">
        <f>K558+L554</f>
        <v>0</v>
      </c>
    </row>
    <row r="560" ht="16.5" spans="1:11">
      <c r="A560" s="123" t="s">
        <v>2550</v>
      </c>
      <c r="B560" s="123" t="s">
        <v>1935</v>
      </c>
      <c r="C560" s="123" t="s">
        <v>1934</v>
      </c>
      <c r="D560" s="123">
        <v>1</v>
      </c>
      <c r="E560" s="11">
        <f t="shared" ref="E560:I560" si="556">E559+F554</f>
        <v>26</v>
      </c>
      <c r="G560" s="11">
        <f t="shared" si="556"/>
        <v>0</v>
      </c>
      <c r="I560" s="11">
        <f>I559+J554</f>
        <v>130</v>
      </c>
      <c r="K560" s="11">
        <f>K559+L554</f>
        <v>0</v>
      </c>
    </row>
    <row r="561" ht="16.5" spans="1:11">
      <c r="A561" s="123" t="s">
        <v>2551</v>
      </c>
      <c r="B561" s="123" t="s">
        <v>1935</v>
      </c>
      <c r="C561" s="123" t="s">
        <v>1934</v>
      </c>
      <c r="D561" s="123">
        <v>1</v>
      </c>
      <c r="E561" s="11">
        <f t="shared" ref="E561:I561" si="557">E560+F554</f>
        <v>27</v>
      </c>
      <c r="G561" s="11">
        <f t="shared" si="557"/>
        <v>0</v>
      </c>
      <c r="I561" s="11">
        <f>I560+J554</f>
        <v>135</v>
      </c>
      <c r="K561" s="11">
        <f>K560+L554</f>
        <v>0</v>
      </c>
    </row>
    <row r="562" ht="16.5" spans="1:11">
      <c r="A562" s="123" t="s">
        <v>2552</v>
      </c>
      <c r="B562" s="123" t="s">
        <v>1935</v>
      </c>
      <c r="C562" s="123" t="s">
        <v>1934</v>
      </c>
      <c r="D562" s="123">
        <v>1</v>
      </c>
      <c r="E562" s="11">
        <f t="shared" ref="E562:I562" si="558">E561+F554</f>
        <v>28</v>
      </c>
      <c r="G562" s="11">
        <f t="shared" si="558"/>
        <v>0</v>
      </c>
      <c r="I562" s="11">
        <f>I561+J554</f>
        <v>140</v>
      </c>
      <c r="K562" s="11">
        <f>K561+L554</f>
        <v>0</v>
      </c>
    </row>
    <row r="563" ht="16.5" spans="1:11">
      <c r="A563" s="123" t="s">
        <v>2553</v>
      </c>
      <c r="B563" s="123" t="s">
        <v>1935</v>
      </c>
      <c r="C563" s="123" t="s">
        <v>1934</v>
      </c>
      <c r="D563" s="123">
        <v>1</v>
      </c>
      <c r="E563" s="11">
        <f t="shared" ref="E563:I563" si="559">E562+F554</f>
        <v>29</v>
      </c>
      <c r="G563" s="11">
        <f t="shared" si="559"/>
        <v>0</v>
      </c>
      <c r="I563" s="11">
        <f>I562+J554</f>
        <v>145</v>
      </c>
      <c r="K563" s="11">
        <f>K562+L554</f>
        <v>0</v>
      </c>
    </row>
    <row r="564" ht="16.5" spans="1:12">
      <c r="A564" s="123" t="s">
        <v>2554</v>
      </c>
      <c r="B564" s="123" t="s">
        <v>1935</v>
      </c>
      <c r="C564" s="123" t="s">
        <v>1934</v>
      </c>
      <c r="D564" s="123">
        <v>2</v>
      </c>
      <c r="E564" s="124">
        <f>防具!I53</f>
        <v>31</v>
      </c>
      <c r="F564">
        <f t="shared" ref="F564:J564" si="560">INT((E574-E564)/10)</f>
        <v>1</v>
      </c>
      <c r="G564" s="124">
        <f>防具!H53</f>
        <v>0</v>
      </c>
      <c r="H564">
        <f t="shared" si="560"/>
        <v>0</v>
      </c>
      <c r="I564" s="124">
        <f>防具!M53</f>
        <v>150</v>
      </c>
      <c r="J564">
        <f t="shared" si="560"/>
        <v>5</v>
      </c>
      <c r="K564" s="124">
        <f>防具!N53</f>
        <v>0</v>
      </c>
      <c r="L564">
        <f>INT((K574-K564)/10)</f>
        <v>0</v>
      </c>
    </row>
    <row r="565" ht="16.5" spans="1:11">
      <c r="A565" s="123" t="s">
        <v>2555</v>
      </c>
      <c r="B565" s="123" t="s">
        <v>1935</v>
      </c>
      <c r="C565" s="123" t="s">
        <v>1934</v>
      </c>
      <c r="D565" s="123">
        <v>2</v>
      </c>
      <c r="E565" s="11">
        <f t="shared" ref="E565:I565" si="561">E564+F564</f>
        <v>32</v>
      </c>
      <c r="G565" s="11">
        <f t="shared" si="561"/>
        <v>0</v>
      </c>
      <c r="I565" s="11">
        <f>I564+J564</f>
        <v>155</v>
      </c>
      <c r="K565" s="11">
        <f>K564+L564</f>
        <v>0</v>
      </c>
    </row>
    <row r="566" ht="16.5" spans="1:11">
      <c r="A566" s="123" t="s">
        <v>2556</v>
      </c>
      <c r="B566" s="123" t="s">
        <v>1935</v>
      </c>
      <c r="C566" s="123" t="s">
        <v>1934</v>
      </c>
      <c r="D566" s="123">
        <v>2</v>
      </c>
      <c r="E566" s="11">
        <f t="shared" ref="E566:I566" si="562">E565+F564</f>
        <v>33</v>
      </c>
      <c r="G566" s="11">
        <f t="shared" si="562"/>
        <v>0</v>
      </c>
      <c r="I566" s="11">
        <f>I565+J564</f>
        <v>160</v>
      </c>
      <c r="K566" s="11">
        <f>K565+L564</f>
        <v>0</v>
      </c>
    </row>
    <row r="567" ht="16.5" spans="1:11">
      <c r="A567" s="123" t="s">
        <v>2557</v>
      </c>
      <c r="B567" s="123" t="s">
        <v>1935</v>
      </c>
      <c r="C567" s="123" t="s">
        <v>1934</v>
      </c>
      <c r="D567" s="123">
        <v>2</v>
      </c>
      <c r="E567" s="11">
        <f t="shared" ref="E567:I567" si="563">E566+F564</f>
        <v>34</v>
      </c>
      <c r="G567" s="11">
        <f t="shared" si="563"/>
        <v>0</v>
      </c>
      <c r="I567" s="11">
        <f>I566+J564</f>
        <v>165</v>
      </c>
      <c r="K567" s="11">
        <f>K566+L564</f>
        <v>0</v>
      </c>
    </row>
    <row r="568" ht="16.5" spans="1:11">
      <c r="A568" s="123" t="s">
        <v>2558</v>
      </c>
      <c r="B568" s="123" t="s">
        <v>1935</v>
      </c>
      <c r="C568" s="123" t="s">
        <v>1934</v>
      </c>
      <c r="D568" s="123">
        <v>2</v>
      </c>
      <c r="E568" s="11">
        <f t="shared" ref="E568:I568" si="564">E567+F564</f>
        <v>35</v>
      </c>
      <c r="G568" s="11">
        <f t="shared" si="564"/>
        <v>0</v>
      </c>
      <c r="I568" s="11">
        <f>I567+J564</f>
        <v>170</v>
      </c>
      <c r="K568" s="11">
        <f>K567+L564</f>
        <v>0</v>
      </c>
    </row>
    <row r="569" ht="16.5" spans="1:11">
      <c r="A569" s="123" t="s">
        <v>2559</v>
      </c>
      <c r="B569" s="123" t="s">
        <v>1935</v>
      </c>
      <c r="C569" s="123" t="s">
        <v>1934</v>
      </c>
      <c r="D569" s="123">
        <v>2</v>
      </c>
      <c r="E569" s="11">
        <f t="shared" ref="E569:I569" si="565">E568+F564</f>
        <v>36</v>
      </c>
      <c r="G569" s="11">
        <f t="shared" si="565"/>
        <v>0</v>
      </c>
      <c r="I569" s="11">
        <f>I568+J564</f>
        <v>175</v>
      </c>
      <c r="K569" s="11">
        <f>K568+L564</f>
        <v>0</v>
      </c>
    </row>
    <row r="570" ht="16.5" spans="1:11">
      <c r="A570" s="123" t="s">
        <v>2560</v>
      </c>
      <c r="B570" s="123" t="s">
        <v>1935</v>
      </c>
      <c r="C570" s="123" t="s">
        <v>1934</v>
      </c>
      <c r="D570" s="123">
        <v>2</v>
      </c>
      <c r="E570" s="11">
        <f t="shared" ref="E570:I570" si="566">E569+F564</f>
        <v>37</v>
      </c>
      <c r="G570" s="11">
        <f t="shared" si="566"/>
        <v>0</v>
      </c>
      <c r="I570" s="11">
        <f>I569+J564</f>
        <v>180</v>
      </c>
      <c r="K570" s="11">
        <f>K569+L564</f>
        <v>0</v>
      </c>
    </row>
    <row r="571" ht="16.5" spans="1:11">
      <c r="A571" s="123" t="s">
        <v>2561</v>
      </c>
      <c r="B571" s="123" t="s">
        <v>1935</v>
      </c>
      <c r="C571" s="123" t="s">
        <v>1934</v>
      </c>
      <c r="D571" s="123">
        <v>2</v>
      </c>
      <c r="E571" s="11">
        <f t="shared" ref="E571:I571" si="567">E570+F564</f>
        <v>38</v>
      </c>
      <c r="G571" s="11">
        <f t="shared" si="567"/>
        <v>0</v>
      </c>
      <c r="I571" s="11">
        <f>I570+J564</f>
        <v>185</v>
      </c>
      <c r="K571" s="11">
        <f>K570+L564</f>
        <v>0</v>
      </c>
    </row>
    <row r="572" ht="16.5" spans="1:11">
      <c r="A572" s="123" t="s">
        <v>2562</v>
      </c>
      <c r="B572" s="123" t="s">
        <v>1935</v>
      </c>
      <c r="C572" s="123" t="s">
        <v>1934</v>
      </c>
      <c r="D572" s="123">
        <v>2</v>
      </c>
      <c r="E572" s="11">
        <f t="shared" ref="E572:I572" si="568">E571+F564</f>
        <v>39</v>
      </c>
      <c r="G572" s="11">
        <f t="shared" si="568"/>
        <v>0</v>
      </c>
      <c r="I572" s="11">
        <f>I571+J564</f>
        <v>190</v>
      </c>
      <c r="K572" s="11">
        <f>K571+L564</f>
        <v>0</v>
      </c>
    </row>
    <row r="573" ht="16.5" spans="1:11">
      <c r="A573" s="123" t="s">
        <v>2563</v>
      </c>
      <c r="B573" s="123" t="s">
        <v>1935</v>
      </c>
      <c r="C573" s="123" t="s">
        <v>1934</v>
      </c>
      <c r="D573" s="123">
        <v>2</v>
      </c>
      <c r="E573" s="11">
        <f t="shared" ref="E573:I573" si="569">E572+F564</f>
        <v>40</v>
      </c>
      <c r="G573" s="11">
        <f t="shared" si="569"/>
        <v>0</v>
      </c>
      <c r="I573" s="11">
        <f>I572+J564</f>
        <v>195</v>
      </c>
      <c r="K573" s="11">
        <f>K572+L564</f>
        <v>0</v>
      </c>
    </row>
    <row r="574" ht="16.5" spans="1:12">
      <c r="A574" s="123" t="s">
        <v>2564</v>
      </c>
      <c r="B574" s="123" t="s">
        <v>1935</v>
      </c>
      <c r="C574" s="123" t="s">
        <v>1934</v>
      </c>
      <c r="D574" s="123">
        <v>3</v>
      </c>
      <c r="E574" s="124">
        <f>防具!I54</f>
        <v>42</v>
      </c>
      <c r="F574">
        <f t="shared" ref="F574:J574" si="570">INT((E584-E574)/10)</f>
        <v>1</v>
      </c>
      <c r="G574" s="124">
        <f>防具!H54</f>
        <v>0</v>
      </c>
      <c r="H574">
        <f t="shared" si="570"/>
        <v>0</v>
      </c>
      <c r="I574" s="124">
        <f>防具!M54</f>
        <v>200</v>
      </c>
      <c r="J574">
        <f t="shared" si="570"/>
        <v>5</v>
      </c>
      <c r="K574" s="124">
        <f>防具!N54</f>
        <v>0</v>
      </c>
      <c r="L574">
        <f>INT((K584-K574)/10)</f>
        <v>0</v>
      </c>
    </row>
    <row r="575" ht="16.5" spans="1:11">
      <c r="A575" s="123" t="s">
        <v>2565</v>
      </c>
      <c r="B575" s="123" t="s">
        <v>1935</v>
      </c>
      <c r="C575" s="123" t="s">
        <v>1934</v>
      </c>
      <c r="D575" s="123">
        <v>3</v>
      </c>
      <c r="E575" s="11">
        <f t="shared" ref="E575:I575" si="571">E574+F574</f>
        <v>43</v>
      </c>
      <c r="G575" s="11">
        <f t="shared" si="571"/>
        <v>0</v>
      </c>
      <c r="I575" s="11">
        <f>I574+J574</f>
        <v>205</v>
      </c>
      <c r="K575" s="11">
        <f>K574+L574</f>
        <v>0</v>
      </c>
    </row>
    <row r="576" ht="16.5" spans="1:11">
      <c r="A576" s="123" t="s">
        <v>2566</v>
      </c>
      <c r="B576" s="123" t="s">
        <v>1935</v>
      </c>
      <c r="C576" s="123" t="s">
        <v>1934</v>
      </c>
      <c r="D576" s="123">
        <v>3</v>
      </c>
      <c r="E576" s="11">
        <f t="shared" ref="E576:I576" si="572">E575+F574</f>
        <v>44</v>
      </c>
      <c r="G576" s="11">
        <f t="shared" si="572"/>
        <v>0</v>
      </c>
      <c r="I576" s="11">
        <f>I575+J574</f>
        <v>210</v>
      </c>
      <c r="K576" s="11">
        <f>K575+L574</f>
        <v>0</v>
      </c>
    </row>
    <row r="577" ht="16.5" spans="1:11">
      <c r="A577" s="123" t="s">
        <v>2567</v>
      </c>
      <c r="B577" s="123" t="s">
        <v>1935</v>
      </c>
      <c r="C577" s="123" t="s">
        <v>1934</v>
      </c>
      <c r="D577" s="123">
        <v>3</v>
      </c>
      <c r="E577" s="11">
        <f t="shared" ref="E577:I577" si="573">E576+F574</f>
        <v>45</v>
      </c>
      <c r="G577" s="11">
        <f t="shared" si="573"/>
        <v>0</v>
      </c>
      <c r="I577" s="11">
        <f>I576+J574</f>
        <v>215</v>
      </c>
      <c r="K577" s="11">
        <f>K576+L574</f>
        <v>0</v>
      </c>
    </row>
    <row r="578" ht="16.5" spans="1:11">
      <c r="A578" s="123" t="s">
        <v>2568</v>
      </c>
      <c r="B578" s="123" t="s">
        <v>1935</v>
      </c>
      <c r="C578" s="123" t="s">
        <v>1934</v>
      </c>
      <c r="D578" s="123">
        <v>3</v>
      </c>
      <c r="E578" s="11">
        <f t="shared" ref="E578:I578" si="574">E577+F574</f>
        <v>46</v>
      </c>
      <c r="G578" s="11">
        <f t="shared" si="574"/>
        <v>0</v>
      </c>
      <c r="I578" s="11">
        <f>I577+J574</f>
        <v>220</v>
      </c>
      <c r="K578" s="11">
        <f>K577+L574</f>
        <v>0</v>
      </c>
    </row>
    <row r="579" ht="16.5" spans="1:11">
      <c r="A579" s="123" t="s">
        <v>2569</v>
      </c>
      <c r="B579" s="123" t="s">
        <v>1935</v>
      </c>
      <c r="C579" s="123" t="s">
        <v>1934</v>
      </c>
      <c r="D579" s="123">
        <v>3</v>
      </c>
      <c r="E579" s="11">
        <f t="shared" ref="E579:I579" si="575">E578+F574</f>
        <v>47</v>
      </c>
      <c r="G579" s="11">
        <f t="shared" si="575"/>
        <v>0</v>
      </c>
      <c r="I579" s="11">
        <f>I578+J574</f>
        <v>225</v>
      </c>
      <c r="K579" s="11">
        <f>K578+L574</f>
        <v>0</v>
      </c>
    </row>
    <row r="580" ht="16.5" spans="1:11">
      <c r="A580" s="123" t="s">
        <v>2570</v>
      </c>
      <c r="B580" s="123" t="s">
        <v>1935</v>
      </c>
      <c r="C580" s="123" t="s">
        <v>1934</v>
      </c>
      <c r="D580" s="123">
        <v>3</v>
      </c>
      <c r="E580" s="11">
        <f t="shared" ref="E580:I580" si="576">E579+F574</f>
        <v>48</v>
      </c>
      <c r="G580" s="11">
        <f t="shared" si="576"/>
        <v>0</v>
      </c>
      <c r="I580" s="11">
        <f>I579+J574</f>
        <v>230</v>
      </c>
      <c r="K580" s="11">
        <f>K579+L574</f>
        <v>0</v>
      </c>
    </row>
    <row r="581" ht="16.5" spans="1:11">
      <c r="A581" s="123" t="s">
        <v>2571</v>
      </c>
      <c r="B581" s="123" t="s">
        <v>1935</v>
      </c>
      <c r="C581" s="123" t="s">
        <v>1934</v>
      </c>
      <c r="D581" s="123">
        <v>3</v>
      </c>
      <c r="E581" s="11">
        <f t="shared" ref="E581:I581" si="577">E580+F574</f>
        <v>49</v>
      </c>
      <c r="G581" s="11">
        <f t="shared" si="577"/>
        <v>0</v>
      </c>
      <c r="I581" s="11">
        <f>I580+J574</f>
        <v>235</v>
      </c>
      <c r="K581" s="11">
        <f>K580+L574</f>
        <v>0</v>
      </c>
    </row>
    <row r="582" ht="16.5" spans="1:11">
      <c r="A582" s="123" t="s">
        <v>2572</v>
      </c>
      <c r="B582" s="123" t="s">
        <v>1935</v>
      </c>
      <c r="C582" s="123" t="s">
        <v>1934</v>
      </c>
      <c r="D582" s="123">
        <v>3</v>
      </c>
      <c r="E582" s="11">
        <f t="shared" ref="E582:I582" si="578">E581+F574</f>
        <v>50</v>
      </c>
      <c r="G582" s="11">
        <f t="shared" si="578"/>
        <v>0</v>
      </c>
      <c r="I582" s="11">
        <f>I581+J574</f>
        <v>240</v>
      </c>
      <c r="K582" s="11">
        <f>K581+L574</f>
        <v>0</v>
      </c>
    </row>
    <row r="583" ht="16.5" spans="1:11">
      <c r="A583" s="123" t="s">
        <v>2573</v>
      </c>
      <c r="B583" s="123" t="s">
        <v>1935</v>
      </c>
      <c r="C583" s="123" t="s">
        <v>1934</v>
      </c>
      <c r="D583" s="123">
        <v>3</v>
      </c>
      <c r="E583" s="11">
        <f t="shared" ref="E583:I583" si="579">E582+F574</f>
        <v>51</v>
      </c>
      <c r="G583" s="11">
        <f t="shared" si="579"/>
        <v>0</v>
      </c>
      <c r="I583" s="11">
        <f>I582+J574</f>
        <v>245</v>
      </c>
      <c r="K583" s="11">
        <f>K582+L574</f>
        <v>0</v>
      </c>
    </row>
    <row r="584" ht="16.5" spans="1:12">
      <c r="A584" s="123" t="s">
        <v>2574</v>
      </c>
      <c r="B584" s="123" t="s">
        <v>1935</v>
      </c>
      <c r="C584" s="123" t="s">
        <v>1934</v>
      </c>
      <c r="D584" s="123">
        <v>4</v>
      </c>
      <c r="E584" s="124">
        <f>防具!I55</f>
        <v>53</v>
      </c>
      <c r="F584">
        <f t="shared" ref="F584:J584" si="580">INT((E594-E584)/10)</f>
        <v>1</v>
      </c>
      <c r="G584" s="124">
        <f>防具!H55</f>
        <v>0</v>
      </c>
      <c r="H584">
        <f t="shared" si="580"/>
        <v>0</v>
      </c>
      <c r="I584" s="124">
        <f>防具!M55</f>
        <v>250</v>
      </c>
      <c r="J584">
        <f t="shared" si="580"/>
        <v>5</v>
      </c>
      <c r="K584" s="124">
        <f>防具!N55</f>
        <v>0</v>
      </c>
      <c r="L584">
        <f>INT((K594-K584)/10)</f>
        <v>0</v>
      </c>
    </row>
    <row r="585" ht="16.5" spans="1:11">
      <c r="A585" s="123" t="s">
        <v>2575</v>
      </c>
      <c r="B585" s="123" t="s">
        <v>1935</v>
      </c>
      <c r="C585" s="123" t="s">
        <v>1934</v>
      </c>
      <c r="D585" s="123">
        <v>4</v>
      </c>
      <c r="E585" s="11">
        <f t="shared" ref="E585:I585" si="581">E584+F584</f>
        <v>54</v>
      </c>
      <c r="G585" s="11">
        <f t="shared" si="581"/>
        <v>0</v>
      </c>
      <c r="I585" s="11">
        <f>I584+J584</f>
        <v>255</v>
      </c>
      <c r="K585" s="11">
        <f>K584+L584</f>
        <v>0</v>
      </c>
    </row>
    <row r="586" ht="16.5" spans="1:11">
      <c r="A586" s="123" t="s">
        <v>2576</v>
      </c>
      <c r="B586" s="123" t="s">
        <v>1935</v>
      </c>
      <c r="C586" s="123" t="s">
        <v>1934</v>
      </c>
      <c r="D586" s="123">
        <v>4</v>
      </c>
      <c r="E586" s="11">
        <f t="shared" ref="E586:I586" si="582">E585+F584</f>
        <v>55</v>
      </c>
      <c r="G586" s="11">
        <f t="shared" si="582"/>
        <v>0</v>
      </c>
      <c r="I586" s="11">
        <f>I585+J584</f>
        <v>260</v>
      </c>
      <c r="K586" s="11">
        <f>K585+L584</f>
        <v>0</v>
      </c>
    </row>
    <row r="587" ht="16.5" spans="1:11">
      <c r="A587" s="123" t="s">
        <v>2577</v>
      </c>
      <c r="B587" s="123" t="s">
        <v>1935</v>
      </c>
      <c r="C587" s="123" t="s">
        <v>1934</v>
      </c>
      <c r="D587" s="123">
        <v>4</v>
      </c>
      <c r="E587" s="11">
        <f t="shared" ref="E587:I587" si="583">E586+F584</f>
        <v>56</v>
      </c>
      <c r="G587" s="11">
        <f t="shared" si="583"/>
        <v>0</v>
      </c>
      <c r="I587" s="11">
        <f>I586+J584</f>
        <v>265</v>
      </c>
      <c r="K587" s="11">
        <f>K586+L584</f>
        <v>0</v>
      </c>
    </row>
    <row r="588" ht="16.5" spans="1:11">
      <c r="A588" s="123" t="s">
        <v>2578</v>
      </c>
      <c r="B588" s="123" t="s">
        <v>1935</v>
      </c>
      <c r="C588" s="123" t="s">
        <v>1934</v>
      </c>
      <c r="D588" s="123">
        <v>4</v>
      </c>
      <c r="E588" s="11">
        <f t="shared" ref="E588:I588" si="584">E587+F584</f>
        <v>57</v>
      </c>
      <c r="G588" s="11">
        <f t="shared" si="584"/>
        <v>0</v>
      </c>
      <c r="I588" s="11">
        <f>I587+J584</f>
        <v>270</v>
      </c>
      <c r="K588" s="11">
        <f>K587+L584</f>
        <v>0</v>
      </c>
    </row>
    <row r="589" ht="16.5" spans="1:11">
      <c r="A589" s="123" t="s">
        <v>2579</v>
      </c>
      <c r="B589" s="123" t="s">
        <v>1935</v>
      </c>
      <c r="C589" s="123" t="s">
        <v>1934</v>
      </c>
      <c r="D589" s="123">
        <v>4</v>
      </c>
      <c r="E589" s="11">
        <f t="shared" ref="E589:I589" si="585">E588+F584</f>
        <v>58</v>
      </c>
      <c r="G589" s="11">
        <f t="shared" si="585"/>
        <v>0</v>
      </c>
      <c r="I589" s="11">
        <f>I588+J584</f>
        <v>275</v>
      </c>
      <c r="K589" s="11">
        <f>K588+L584</f>
        <v>0</v>
      </c>
    </row>
    <row r="590" ht="16.5" spans="1:11">
      <c r="A590" s="123" t="s">
        <v>2580</v>
      </c>
      <c r="B590" s="123" t="s">
        <v>1935</v>
      </c>
      <c r="C590" s="123" t="s">
        <v>1934</v>
      </c>
      <c r="D590" s="123">
        <v>4</v>
      </c>
      <c r="E590" s="11">
        <f t="shared" ref="E590:I590" si="586">E589+F584</f>
        <v>59</v>
      </c>
      <c r="G590" s="11">
        <f t="shared" si="586"/>
        <v>0</v>
      </c>
      <c r="I590" s="11">
        <f>I589+J584</f>
        <v>280</v>
      </c>
      <c r="K590" s="11">
        <f>K589+L584</f>
        <v>0</v>
      </c>
    </row>
    <row r="591" ht="16.5" spans="1:11">
      <c r="A591" s="123" t="s">
        <v>2581</v>
      </c>
      <c r="B591" s="123" t="s">
        <v>1935</v>
      </c>
      <c r="C591" s="123" t="s">
        <v>1934</v>
      </c>
      <c r="D591" s="123">
        <v>4</v>
      </c>
      <c r="E591" s="11">
        <f t="shared" ref="E591:I591" si="587">E590+F584</f>
        <v>60</v>
      </c>
      <c r="G591" s="11">
        <f t="shared" si="587"/>
        <v>0</v>
      </c>
      <c r="I591" s="11">
        <f>I590+J584</f>
        <v>285</v>
      </c>
      <c r="K591" s="11">
        <f>K590+L584</f>
        <v>0</v>
      </c>
    </row>
    <row r="592" ht="16.5" spans="1:11">
      <c r="A592" s="123" t="s">
        <v>2582</v>
      </c>
      <c r="B592" s="123" t="s">
        <v>1935</v>
      </c>
      <c r="C592" s="123" t="s">
        <v>1934</v>
      </c>
      <c r="D592" s="123">
        <v>4</v>
      </c>
      <c r="E592" s="11">
        <f t="shared" ref="E592:I592" si="588">E591+F584</f>
        <v>61</v>
      </c>
      <c r="G592" s="11">
        <f t="shared" si="588"/>
        <v>0</v>
      </c>
      <c r="I592" s="11">
        <f>I591+J584</f>
        <v>290</v>
      </c>
      <c r="K592" s="11">
        <f>K591+L584</f>
        <v>0</v>
      </c>
    </row>
    <row r="593" ht="16.5" spans="1:11">
      <c r="A593" s="123" t="s">
        <v>2583</v>
      </c>
      <c r="B593" s="123" t="s">
        <v>1935</v>
      </c>
      <c r="C593" s="123" t="s">
        <v>1934</v>
      </c>
      <c r="D593" s="123">
        <v>4</v>
      </c>
      <c r="E593" s="11">
        <f t="shared" ref="E593:I593" si="589">E592+F584</f>
        <v>62</v>
      </c>
      <c r="G593" s="11">
        <f t="shared" si="589"/>
        <v>0</v>
      </c>
      <c r="I593" s="11">
        <f>I592+J584</f>
        <v>295</v>
      </c>
      <c r="K593" s="11">
        <f>K592+L584</f>
        <v>0</v>
      </c>
    </row>
    <row r="594" ht="16.5" spans="1:12">
      <c r="A594" s="123" t="s">
        <v>2584</v>
      </c>
      <c r="B594" s="123" t="s">
        <v>1935</v>
      </c>
      <c r="C594" s="123" t="s">
        <v>1934</v>
      </c>
      <c r="D594" s="123">
        <v>5</v>
      </c>
      <c r="E594" s="124">
        <f>防具!I56</f>
        <v>65</v>
      </c>
      <c r="F594">
        <f t="shared" ref="F594:J594" si="590">F584</f>
        <v>1</v>
      </c>
      <c r="G594" s="124">
        <f>防具!H56</f>
        <v>0</v>
      </c>
      <c r="H594">
        <f t="shared" si="590"/>
        <v>0</v>
      </c>
      <c r="I594" s="124">
        <f>防具!M56</f>
        <v>300</v>
      </c>
      <c r="J594">
        <f t="shared" si="590"/>
        <v>5</v>
      </c>
      <c r="K594" s="124">
        <f>防具!N56</f>
        <v>0</v>
      </c>
      <c r="L594">
        <f>L584</f>
        <v>0</v>
      </c>
    </row>
    <row r="595" ht="16.5" spans="1:11">
      <c r="A595" s="123" t="s">
        <v>2585</v>
      </c>
      <c r="B595" s="123" t="s">
        <v>1935</v>
      </c>
      <c r="C595" s="123" t="s">
        <v>1934</v>
      </c>
      <c r="D595" s="123">
        <v>5</v>
      </c>
      <c r="E595" s="11">
        <f t="shared" ref="E595:I595" si="591">E594+F594</f>
        <v>66</v>
      </c>
      <c r="G595" s="11">
        <f t="shared" si="591"/>
        <v>0</v>
      </c>
      <c r="I595" s="11">
        <f>I594+J594</f>
        <v>305</v>
      </c>
      <c r="K595" s="11">
        <f>K594+L594</f>
        <v>0</v>
      </c>
    </row>
    <row r="596" ht="16.5" spans="1:11">
      <c r="A596" s="123" t="s">
        <v>2586</v>
      </c>
      <c r="B596" s="123" t="s">
        <v>1935</v>
      </c>
      <c r="C596" s="123" t="s">
        <v>1934</v>
      </c>
      <c r="D596" s="123">
        <v>5</v>
      </c>
      <c r="E596" s="11">
        <f t="shared" ref="E596:I596" si="592">E595+F594</f>
        <v>67</v>
      </c>
      <c r="G596" s="11">
        <f t="shared" si="592"/>
        <v>0</v>
      </c>
      <c r="I596" s="11">
        <f>I595+J594</f>
        <v>310</v>
      </c>
      <c r="K596" s="11">
        <f>K595+L594</f>
        <v>0</v>
      </c>
    </row>
    <row r="597" ht="16.5" spans="1:11">
      <c r="A597" s="123" t="s">
        <v>2587</v>
      </c>
      <c r="B597" s="123" t="s">
        <v>1935</v>
      </c>
      <c r="C597" s="123" t="s">
        <v>1934</v>
      </c>
      <c r="D597" s="123">
        <v>5</v>
      </c>
      <c r="E597" s="11">
        <f t="shared" ref="E597:I597" si="593">E596+F594</f>
        <v>68</v>
      </c>
      <c r="G597" s="11">
        <f t="shared" si="593"/>
        <v>0</v>
      </c>
      <c r="I597" s="11">
        <f>I596+J594</f>
        <v>315</v>
      </c>
      <c r="K597" s="11">
        <f>K596+L594</f>
        <v>0</v>
      </c>
    </row>
    <row r="598" ht="16.5" spans="1:11">
      <c r="A598" s="123" t="s">
        <v>2588</v>
      </c>
      <c r="B598" s="123" t="s">
        <v>1935</v>
      </c>
      <c r="C598" s="123" t="s">
        <v>1934</v>
      </c>
      <c r="D598" s="123">
        <v>5</v>
      </c>
      <c r="E598" s="11">
        <f t="shared" ref="E598:I598" si="594">E597+F594</f>
        <v>69</v>
      </c>
      <c r="G598" s="11">
        <f t="shared" si="594"/>
        <v>0</v>
      </c>
      <c r="I598" s="11">
        <f>I597+J594</f>
        <v>320</v>
      </c>
      <c r="K598" s="11">
        <f>K597+L594</f>
        <v>0</v>
      </c>
    </row>
    <row r="599" ht="16.5" spans="1:11">
      <c r="A599" s="123" t="s">
        <v>2589</v>
      </c>
      <c r="B599" s="123" t="s">
        <v>1935</v>
      </c>
      <c r="C599" s="123" t="s">
        <v>1934</v>
      </c>
      <c r="D599" s="123">
        <v>5</v>
      </c>
      <c r="E599" s="11">
        <f t="shared" ref="E599:I599" si="595">E598+F594</f>
        <v>70</v>
      </c>
      <c r="G599" s="11">
        <f t="shared" si="595"/>
        <v>0</v>
      </c>
      <c r="I599" s="11">
        <f>I598+J594</f>
        <v>325</v>
      </c>
      <c r="K599" s="11">
        <f>K598+L594</f>
        <v>0</v>
      </c>
    </row>
    <row r="600" ht="16.5" spans="1:11">
      <c r="A600" s="123" t="s">
        <v>2590</v>
      </c>
      <c r="B600" s="123" t="s">
        <v>1935</v>
      </c>
      <c r="C600" s="123" t="s">
        <v>1934</v>
      </c>
      <c r="D600" s="123">
        <v>5</v>
      </c>
      <c r="E600" s="11">
        <f t="shared" ref="E600:I600" si="596">E599+F594</f>
        <v>71</v>
      </c>
      <c r="G600" s="11">
        <f t="shared" si="596"/>
        <v>0</v>
      </c>
      <c r="I600" s="11">
        <f>I599+J594</f>
        <v>330</v>
      </c>
      <c r="K600" s="11">
        <f>K599+L594</f>
        <v>0</v>
      </c>
    </row>
    <row r="601" ht="16.5" spans="1:11">
      <c r="A601" s="123" t="s">
        <v>2591</v>
      </c>
      <c r="B601" s="123" t="s">
        <v>1935</v>
      </c>
      <c r="C601" s="123" t="s">
        <v>1934</v>
      </c>
      <c r="D601" s="123">
        <v>5</v>
      </c>
      <c r="E601" s="11">
        <f t="shared" ref="E601:I601" si="597">E600+F594</f>
        <v>72</v>
      </c>
      <c r="G601" s="11">
        <f t="shared" si="597"/>
        <v>0</v>
      </c>
      <c r="I601" s="11">
        <f>I600+J594</f>
        <v>335</v>
      </c>
      <c r="K601" s="11">
        <f>K600+L594</f>
        <v>0</v>
      </c>
    </row>
    <row r="602" ht="16.5" spans="1:11">
      <c r="A602" s="123" t="s">
        <v>2592</v>
      </c>
      <c r="B602" s="123" t="s">
        <v>1935</v>
      </c>
      <c r="C602" s="123" t="s">
        <v>1934</v>
      </c>
      <c r="D602" s="123">
        <v>5</v>
      </c>
      <c r="E602" s="11">
        <f t="shared" ref="E602:I602" si="598">E601+F594</f>
        <v>73</v>
      </c>
      <c r="G602" s="11">
        <f t="shared" si="598"/>
        <v>0</v>
      </c>
      <c r="I602" s="11">
        <f>I601+J594</f>
        <v>340</v>
      </c>
      <c r="K602" s="11">
        <f>K601+L594</f>
        <v>0</v>
      </c>
    </row>
    <row r="603" ht="16.5" spans="1:11">
      <c r="A603" s="123" t="s">
        <v>2593</v>
      </c>
      <c r="B603" s="123" t="s">
        <v>1935</v>
      </c>
      <c r="C603" s="123" t="s">
        <v>1934</v>
      </c>
      <c r="D603" s="123">
        <v>5</v>
      </c>
      <c r="E603" s="11">
        <f t="shared" ref="E603:I603" si="599">E602+F594</f>
        <v>74</v>
      </c>
      <c r="G603" s="11">
        <f t="shared" si="599"/>
        <v>0</v>
      </c>
      <c r="I603" s="11">
        <f>I602+J594</f>
        <v>345</v>
      </c>
      <c r="K603" s="11">
        <f>K602+L594</f>
        <v>0</v>
      </c>
    </row>
  </sheetData>
  <pageMargins left="0.75" right="0.75" top="1" bottom="1" header="0.5" footer="0.5"/>
  <pageSetup paperSize="9" orientation="portrait"/>
  <headerFooter/>
  <legacyDrawing r:id="rId2"/>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17</vt:i4>
      </vt:variant>
    </vt:vector>
  </HeadingPairs>
  <TitlesOfParts>
    <vt:vector size="17" baseType="lpstr">
      <vt:lpstr>整体说明</vt:lpstr>
      <vt:lpstr>装备说明</vt:lpstr>
      <vt:lpstr>主角</vt:lpstr>
      <vt:lpstr>武器</vt:lpstr>
      <vt:lpstr>武器转换表</vt:lpstr>
      <vt:lpstr>附属武器</vt:lpstr>
      <vt:lpstr>副武器转换表</vt:lpstr>
      <vt:lpstr>防具</vt:lpstr>
      <vt:lpstr>防具转换表</vt:lpstr>
      <vt:lpstr>饰品</vt:lpstr>
      <vt:lpstr>怪物基础</vt:lpstr>
      <vt:lpstr>怪物说明</vt:lpstr>
      <vt:lpstr>怪物和场景的关系</vt:lpstr>
      <vt:lpstr>怪物</vt:lpstr>
      <vt:lpstr>钻石价格表</vt:lpstr>
      <vt:lpstr>七天奖励</vt:lpstr>
      <vt:lpstr>活动关卡产出</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MyPC</dc:creator>
  <cp:lastModifiedBy>老猫</cp:lastModifiedBy>
  <dcterms:created xsi:type="dcterms:W3CDTF">2015-06-05T18:19:00Z</dcterms:created>
  <dcterms:modified xsi:type="dcterms:W3CDTF">2021-08-26T09:37:13Z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752935F5E17C422D859CBE31E8E9F3B1</vt:lpwstr>
  </property>
  <property fmtid="{D5CDD505-2E9C-101B-9397-08002B2CF9AE}" pid="3" name="KSOProductBuildVer">
    <vt:lpwstr>2052-11.1.0.10700</vt:lpwstr>
  </property>
</Properties>
</file>